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960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44525"/>
</workbook>
</file>

<file path=xl/sharedStrings.xml><?xml version="1.0" encoding="utf-8"?>
<sst xmlns="http://schemas.openxmlformats.org/spreadsheetml/2006/main" count="405">
  <si>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</si>
  <si>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</si>
  <si>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</si>
  <si>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</si>
  <si>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</si>
  <si>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</si>
  <si>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</si>
  <si>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</si>
  <si>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</si>
  <si>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</si>
  <si>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</si>
  <si>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</si>
  <si>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</si>
  <si>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</si>
  <si>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</si>
  <si>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</si>
  <si>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</si>
  <si>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</si>
  <si>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</si>
  <si>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</si>
  <si>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</si>
  <si>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</si>
  <si>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</si>
  <si>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</si>
  <si>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</si>
  <si>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</si>
  <si>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</si>
  <si>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</si>
  <si>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</si>
  <si>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</si>
  <si>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</si>
  <si>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</si>
  <si>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</si>
  <si>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</si>
  <si>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</si>
  <si>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</si>
  <si>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</si>
  <si>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</si>
  <si>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</si>
  <si>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</si>
  <si>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</si>
  <si>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</si>
  <si>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</si>
  <si>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</si>
  <si>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</si>
  <si>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</si>
  <si>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</si>
  <si>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</si>
  <si>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</si>
  <si>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</si>
  <si>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</si>
  <si>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</si>
  <si>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</si>
  <si>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</si>
  <si>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</si>
  <si>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</si>
  <si>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</si>
  <si>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</si>
  <si>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</si>
  <si>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</si>
  <si>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</si>
  <si>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</si>
  <si>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</si>
  <si>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</si>
  <si>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</si>
  <si>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</si>
  <si>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</si>
  <si>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</si>
  <si>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</si>
  <si>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128</t>
  </si>
  <si>
    <t>耿马傣族佤族自治县商务局</t>
  </si>
  <si>
    <t>128001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</si>
  <si>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</si>
  <si>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</si>
  <si>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</si>
  <si>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</si>
  <si>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</si>
  <si>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</si>
  <si>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</si>
  <si>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</si>
  <si>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</si>
  <si>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</si>
  <si>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</si>
  <si>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</si>
  <si>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</si>
  <si>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</si>
  <si>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20113</t>
  </si>
  <si>
    <t>2011301</t>
  </si>
  <si>
    <t>2011399</t>
  </si>
  <si>
    <t>208</t>
  </si>
  <si>
    <t>社会保障和就业支出</t>
  </si>
  <si>
    <t>20805</t>
  </si>
  <si>
    <t>2080501</t>
  </si>
  <si>
    <t>2080505</t>
  </si>
  <si>
    <t>210</t>
  </si>
  <si>
    <t>卫生健康支出</t>
  </si>
  <si>
    <t>21011</t>
  </si>
  <si>
    <t>2101101</t>
  </si>
  <si>
    <t>2101102</t>
  </si>
  <si>
    <t>2101199</t>
  </si>
  <si>
    <t>214</t>
  </si>
  <si>
    <t>交通运输支出</t>
  </si>
  <si>
    <t>21401</t>
  </si>
  <si>
    <t>2140138</t>
  </si>
  <si>
    <t>216</t>
  </si>
  <si>
    <t>商业服务业等支出</t>
  </si>
  <si>
    <t>21602</t>
  </si>
  <si>
    <t>2160299</t>
  </si>
  <si>
    <t>221</t>
  </si>
  <si>
    <t>住房保障支出</t>
  </si>
  <si>
    <t>22102</t>
  </si>
  <si>
    <t>2210201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</si>
  <si>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</si>
  <si>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</si>
  <si>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</si>
  <si>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</si>
  <si>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</si>
  <si>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</si>
  <si>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</si>
  <si>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</si>
  <si>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</si>
  <si>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</si>
  <si>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</si>
  <si>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</si>
  <si>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</si>
  <si>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</si>
  <si>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</si>
  <si>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</si>
  <si>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</si>
  <si>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</si>
  <si>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</si>
  <si>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</si>
  <si>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</si>
  <si>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</si>
  <si>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</si>
  <si>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</si>
  <si>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</si>
  <si>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</si>
  <si>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</si>
  <si>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</si>
  <si>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</si>
  <si>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</si>
  <si>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</si>
  <si>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</si>
  <si>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</si>
  <si>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</si>
  <si>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</si>
  <si>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</si>
  <si>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</si>
  <si>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</si>
  <si>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</si>
  <si>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</si>
  <si>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</si>
  <si>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</si>
  <si>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</si>
  <si>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</si>
  <si>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</si>
  <si>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</si>
  <si>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</si>
  <si>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商贸事务</t>
  </si>
  <si>
    <t>行政运行</t>
  </si>
  <si>
    <t>其他商贸事务支出</t>
  </si>
  <si>
    <t>行政事业单位养老支出</t>
  </si>
  <si>
    <t>行政单位离退休</t>
  </si>
  <si>
    <t>机关事业单位基本养老保险缴费支出</t>
  </si>
  <si>
    <t>行政事业单位医疗</t>
  </si>
  <si>
    <t>行政单位医疗</t>
  </si>
  <si>
    <t>事业单位医疗</t>
  </si>
  <si>
    <t>其他行政事业单位医疗支出</t>
  </si>
  <si>
    <t>公路水路运输</t>
  </si>
  <si>
    <t>口岸建设</t>
  </si>
  <si>
    <t>商业流通事务</t>
  </si>
  <si>
    <t>其他商业流通事务支出</t>
  </si>
  <si>
    <t>住房改革支出</t>
  </si>
  <si>
    <t>住房公积金</t>
  </si>
  <si>
    <t>预算03表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</si>
  <si>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</si>
  <si>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</si>
  <si>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</si>
  <si>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</si>
  <si>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</si>
  <si>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</si>
  <si>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</si>
  <si>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</si>
  <si>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</si>
  <si>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</si>
  <si>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</si>
  <si>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</si>
  <si>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</si>
  <si>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</si>
  <si>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</si>
  <si>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</si>
  <si>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</si>
  <si>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</si>
  <si>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</si>
  <si>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</si>
  <si>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</si>
  <si>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</si>
  <si>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</si>
  <si>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</si>
  <si>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</si>
  <si>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530926210000000001125</t>
  </si>
  <si>
    <t>行政人员工资支出</t>
  </si>
  <si>
    <t>30101</t>
  </si>
  <si>
    <t>基本工资</t>
  </si>
  <si>
    <t>530926210000000001126</t>
  </si>
  <si>
    <t>事业人员工资支出</t>
  </si>
  <si>
    <t>30102</t>
  </si>
  <si>
    <t>津贴补贴</t>
  </si>
  <si>
    <t>30103</t>
  </si>
  <si>
    <t>奖金</t>
  </si>
  <si>
    <t>530926231100001419455</t>
  </si>
  <si>
    <t>行政人员绩效考核奖励（2017年提高部分）</t>
  </si>
  <si>
    <t>530926231100001419445</t>
  </si>
  <si>
    <t>奖励性绩效工资</t>
  </si>
  <si>
    <t>30107</t>
  </si>
  <si>
    <t>绩效工资</t>
  </si>
  <si>
    <t>530926231100001419447</t>
  </si>
  <si>
    <t>事业人员绩效工资（2017年提高部分）</t>
  </si>
  <si>
    <t>530926231100001419456</t>
  </si>
  <si>
    <t>基础性绩效工资</t>
  </si>
  <si>
    <t>530926210000000001127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</si>
  <si>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</si>
  <si>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</si>
  <si>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</si>
  <si>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</si>
  <si>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</si>
  <si>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</si>
  <si>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</si>
  <si>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30110</t>
  </si>
  <si>
    <t>职工基本医疗保险缴费</t>
  </si>
  <si>
    <t>2101103</t>
  </si>
  <si>
    <t>公务员医疗补助</t>
  </si>
  <si>
    <t>30111</t>
  </si>
  <si>
    <t>公务员医疗补助缴费</t>
  </si>
  <si>
    <t>30112</t>
  </si>
  <si>
    <t>其他社会保障缴费</t>
  </si>
  <si>
    <t>530926210000000001128</t>
  </si>
  <si>
    <t>30113</t>
  </si>
  <si>
    <t>530926210000000001135</t>
  </si>
  <si>
    <t>一般公用经费</t>
  </si>
  <si>
    <t>30201</t>
  </si>
  <si>
    <t>办公费</t>
  </si>
  <si>
    <t>30211</t>
  </si>
  <si>
    <t>差旅费</t>
  </si>
  <si>
    <t>530926241100002337998</t>
  </si>
  <si>
    <t>公务接待费（公用经费）</t>
  </si>
  <si>
    <t>30217</t>
  </si>
  <si>
    <t>530926210000000001134</t>
  </si>
  <si>
    <t>工会经费</t>
  </si>
  <si>
    <t>30228</t>
  </si>
  <si>
    <t>530926210000000001131</t>
  </si>
  <si>
    <t>公务用车运行维护费</t>
  </si>
  <si>
    <t>30231</t>
  </si>
  <si>
    <t>530926210000000001132</t>
  </si>
  <si>
    <t>行政人员公务交通补贴</t>
  </si>
  <si>
    <t>30239</t>
  </si>
  <si>
    <t>其他交通费用</t>
  </si>
  <si>
    <t>530926251100003807564</t>
  </si>
  <si>
    <t>残疾人就业保障金</t>
  </si>
  <si>
    <t>30299</t>
  </si>
  <si>
    <t>其他商品和服务支出</t>
  </si>
  <si>
    <t>530926210000000001129</t>
  </si>
  <si>
    <t>离退休费</t>
  </si>
  <si>
    <t>30302</t>
  </si>
  <si>
    <t>退休费</t>
  </si>
  <si>
    <t>530926251100003807581</t>
  </si>
  <si>
    <t>公益性岗位住房公积金</t>
  </si>
  <si>
    <t>30305</t>
  </si>
  <si>
    <t>生活补助</t>
  </si>
  <si>
    <t>30307</t>
  </si>
  <si>
    <t>医疗费补助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</si>
  <si>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</si>
  <si>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</si>
  <si>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</si>
  <si>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</si>
  <si>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</si>
  <si>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</si>
  <si>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</si>
  <si>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2020年中央外经贸促进外贸稳中提质项目资金</t>
  </si>
  <si>
    <t>事业发展类</t>
  </si>
  <si>
    <t>530926241100002365806</t>
  </si>
  <si>
    <t>31204</t>
  </si>
  <si>
    <t>费用补贴</t>
  </si>
  <si>
    <t>2021年第二批电子商务进农村综合示范县专项资金</t>
  </si>
  <si>
    <t>530926241100002366069</t>
  </si>
  <si>
    <t>2023年和调整以往年度中央服务业发展资金</t>
  </si>
  <si>
    <t>530926231100001777398</t>
  </si>
  <si>
    <t>2025年春节慰问经费</t>
  </si>
  <si>
    <t>专项业务类</t>
  </si>
  <si>
    <t>530926251100004074837</t>
  </si>
  <si>
    <t>人才招引安家补助资金</t>
  </si>
  <si>
    <t>530926251100003833090</t>
  </si>
  <si>
    <t>支持口岸建设相关专项资金</t>
  </si>
  <si>
    <t>530926231100002040978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</si>
  <si>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</si>
  <si>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</si>
  <si>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</si>
  <si>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</si>
  <si>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</si>
  <si>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</si>
  <si>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</si>
  <si>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</si>
  <si>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</si>
  <si>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</si>
  <si>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</si>
  <si>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2025年春节慰问经费，关爱退休老干部。</t>
  </si>
  <si>
    <t>产出指标</t>
  </si>
  <si>
    <t>数量指标</t>
  </si>
  <si>
    <t>退休干部职工人数</t>
  </si>
  <si>
    <t>=</t>
  </si>
  <si>
    <t>人</t>
  </si>
  <si>
    <t>定量指标</t>
  </si>
  <si>
    <t>反映退休干部职工人数</t>
  </si>
  <si>
    <t>效益指标</t>
  </si>
  <si>
    <t>社会效益</t>
  </si>
  <si>
    <t>社会发展</t>
  </si>
  <si>
    <t>良好发展</t>
  </si>
  <si>
    <t>%</t>
  </si>
  <si>
    <t>定性指标</t>
  </si>
  <si>
    <t>反映社会发展情况</t>
  </si>
  <si>
    <t>满意度指标</t>
  </si>
  <si>
    <t>服务对象满意度</t>
  </si>
  <si>
    <t>退休干部职工满意度</t>
  </si>
  <si>
    <t>&gt;=</t>
  </si>
  <si>
    <t>90</t>
  </si>
  <si>
    <t>示范县农村电商加快发展，提升农村流通设施和服务水平，促进增收就业、产销对接，便民消费等方面成效显著，构建农村现代市场体系，助力乡村振兴。</t>
  </si>
  <si>
    <t>示范县县级农村物流配送中心建设</t>
  </si>
  <si>
    <t>1.00</t>
  </si>
  <si>
    <t>个</t>
  </si>
  <si>
    <t>反映示范县县级农村物流配送中心建设情况</t>
  </si>
  <si>
    <t>示范项目对各个行政村的服务总体覆盖率</t>
  </si>
  <si>
    <t>50</t>
  </si>
  <si>
    <t>反映示范项目对各个行政村的服务总体覆盖率情况</t>
  </si>
  <si>
    <t>反映服务对象满意度</t>
  </si>
  <si>
    <t>示范县农村电商加快发展，提升农村流通设施和服务水平，促进增收就业、产销对接，便民消费等方面成效显著，助力乡村振兴。</t>
  </si>
  <si>
    <t>建设农产品区域公共品牌</t>
  </si>
  <si>
    <t>优化营商环境</t>
  </si>
  <si>
    <t>优化</t>
  </si>
  <si>
    <t>引进符合安家补助条件的人才，助力发展。</t>
  </si>
  <si>
    <t>补助人数</t>
  </si>
  <si>
    <t>发展情况</t>
  </si>
  <si>
    <t>良性发展</t>
  </si>
  <si>
    <t>促进茧丝绸产业优化结构和规模化集约化蚕桑基地发展。</t>
  </si>
  <si>
    <t>质量指标</t>
  </si>
  <si>
    <t>项目建设质量</t>
  </si>
  <si>
    <t>良好</t>
  </si>
  <si>
    <t>反映项目建设质量情况</t>
  </si>
  <si>
    <t>可持续发展</t>
  </si>
  <si>
    <t>反映可持续发展情况</t>
  </si>
  <si>
    <t>获得支持的茧丝绸企业满意度</t>
  </si>
  <si>
    <t>全面推进通关便利化改革，加强口岸管理，落实好口岸运行维护工作。</t>
  </si>
  <si>
    <t>口岸进出口总额</t>
  </si>
  <si>
    <t>45000</t>
  </si>
  <si>
    <t>万元</t>
  </si>
  <si>
    <t>可持续影响</t>
  </si>
  <si>
    <t>提升口岸通关便利化水平</t>
  </si>
  <si>
    <t>长期坚持</t>
  </si>
  <si>
    <t>口岸通关便利化水平</t>
  </si>
  <si>
    <t>预算06表</t>
  </si>
  <si>
    <t>政府性基金预算支出预算表</t>
  </si>
  <si>
    <t>单位名称：临沧市发展和改革委员会</t>
  </si>
  <si>
    <t>本年政府性基金预算支出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</si>
  <si>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</si>
  <si>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</si>
  <si>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</si>
  <si>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</si>
  <si>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</si>
  <si>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</si>
  <si>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</si>
  <si>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</si>
  <si>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</si>
  <si>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</si>
  <si>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车辆加油服务</t>
  </si>
  <si>
    <t>车辆加油、添加燃料服务</t>
  </si>
  <si>
    <t>元</t>
  </si>
  <si>
    <t>车辆维修服务</t>
  </si>
  <si>
    <t>车辆维修和保养服务</t>
  </si>
  <si>
    <t>车辆保险服务</t>
  </si>
  <si>
    <t>机动车保险服务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</si>
  <si>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</si>
  <si>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</si>
  <si>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</si>
  <si>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</si>
  <si>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</si>
  <si>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</si>
  <si>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</si>
  <si>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-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</si>
  <si>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</si>
  <si>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</si>
  <si>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</si>
  <si>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</si>
  <si>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</si>
  <si>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</si>
  <si>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</si>
  <si>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</si>
  <si>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</si>
  <si>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</si>
  <si>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</si>
  <si>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</si>
  <si>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</si>
  <si>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311 专项业务类</t>
  </si>
  <si>
    <t>本级</t>
  </si>
  <si>
    <t>313 事业发展类</t>
  </si>
  <si>
    <t/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</si>
</sst>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/mm/dd"/>
    <numFmt numFmtId="177" formatCode="yyyy/mm/dd\ hh:mm:ss"/>
    <numFmt numFmtId="178" formatCode="#,##0;\-#,##0;;@"/>
    <numFmt numFmtId="179" formatCode="#,##0.00;\-#,##0.00;;@"/>
    <numFmt numFmtId="180" formatCode="hh:mm:ss"/>
  </numFmts>
  <fonts count="45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2" fontId="25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9" fillId="9" borderId="16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177" fontId="7" fillId="0" borderId="7">
      <alignment horizontal="right" vertical="center"/>
    </xf>
    <xf numFmtId="0" fontId="27" fillId="5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176" fontId="7" fillId="0" borderId="7">
      <alignment horizontal="right" vertical="center"/>
    </xf>
    <xf numFmtId="0" fontId="31" fillId="0" borderId="0" applyNumberFormat="0" applyFill="0" applyBorder="0" applyAlignment="0" applyProtection="0">
      <alignment vertical="center"/>
    </xf>
    <xf numFmtId="0" fontId="25" fillId="3" borderId="14" applyNumberFormat="0" applyFont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28" fillId="8" borderId="15" applyNumberFormat="0" applyAlignment="0" applyProtection="0">
      <alignment vertical="center"/>
    </xf>
    <xf numFmtId="0" fontId="42" fillId="8" borderId="16" applyNumberFormat="0" applyAlignment="0" applyProtection="0">
      <alignment vertical="center"/>
    </xf>
    <xf numFmtId="0" fontId="38" fillId="17" borderId="17" applyNumberFormat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10" fontId="7" fillId="0" borderId="7">
      <alignment horizontal="right" vertical="center"/>
    </xf>
    <xf numFmtId="0" fontId="27" fillId="6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179" fontId="7" fillId="0" borderId="7">
      <alignment horizontal="right" vertical="center"/>
    </xf>
    <xf numFmtId="49" fontId="7" fillId="0" borderId="7">
      <alignment horizontal="left" vertical="center" wrapText="1"/>
    </xf>
    <xf numFmtId="179" fontId="7" fillId="0" borderId="7">
      <alignment horizontal="right" vertical="center"/>
    </xf>
    <xf numFmtId="180" fontId="7" fillId="0" borderId="7">
      <alignment horizontal="right" vertical="center"/>
    </xf>
    <xf numFmtId="178" fontId="7" fillId="0" borderId="7">
      <alignment horizontal="right" vertical="center"/>
    </xf>
  </cellStyleXfs>
  <cellXfs count="205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9" fontId="7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>
      <alignment horizontal="left" vertical="center" wrapText="1" indent="1"/>
      <protection locked="0"/>
    </xf>
    <xf numFmtId="49" fontId="7" fillId="0" borderId="7" xfId="53" applyNumberFormat="1" applyFont="1" applyBorder="1" applyProtection="1">
      <alignment horizontal="left" vertical="center" wrapText="1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178" fontId="7" fillId="0" borderId="7" xfId="56" applyNumberFormat="1" applyFont="1" applyBorder="1" applyProtection="1">
      <alignment horizontal="right" vertical="center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4" fillId="0" borderId="0" xfId="0" applyFont="1" applyAlignment="1">
      <alignment horizontal="center" vertical="center"/>
      <protection locked="0"/>
    </xf>
    <xf numFmtId="0" fontId="5" fillId="0" borderId="0" xfId="0" applyFont="1">
      <alignment vertical="top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1" xfId="0" applyFont="1" applyBorder="1" applyAlignment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3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5" fillId="0" borderId="11" xfId="0" applyFont="1" applyBorder="1" applyAlignment="1" applyProtection="1">
      <alignment horizontal="right" vertical="center"/>
    </xf>
    <xf numFmtId="0" fontId="5" fillId="0" borderId="6" xfId="0" applyFont="1" applyBorder="1" applyAlignment="1" applyProtection="1">
      <alignment horizontal="left" vertical="center" wrapText="1" indent="1"/>
    </xf>
    <xf numFmtId="3" fontId="5" fillId="0" borderId="11" xfId="0" applyNumberFormat="1" applyFont="1" applyBorder="1" applyAlignment="1" applyProtection="1">
      <alignment horizontal="right" vertical="center"/>
    </xf>
    <xf numFmtId="0" fontId="9" fillId="0" borderId="0" xfId="0" applyFont="1" applyAlignment="1">
      <alignment horizontal="right"/>
      <protection locked="0"/>
    </xf>
    <xf numFmtId="49" fontId="9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9" xfId="0" applyNumberFormat="1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 wrapText="1"/>
      <protection locked="0"/>
    </xf>
    <xf numFmtId="49" fontId="6" fillId="0" borderId="11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1"/>
    </xf>
    <xf numFmtId="0" fontId="5" fillId="0" borderId="7" xfId="0" applyFont="1" applyBorder="1" applyAlignment="1" applyProtection="1">
      <alignment horizontal="left" vertical="center" wrapText="1" indent="2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horizontal="left" vertical="center" indent="1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 wrapText="1"/>
    </xf>
    <xf numFmtId="0" fontId="11" fillId="0" borderId="7" xfId="0" applyFont="1" applyBorder="1" applyAlignment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179" fontId="12" fillId="0" borderId="7" xfId="0" applyNumberFormat="1" applyFont="1" applyBorder="1" applyAlignment="1" applyProtection="1">
      <alignment horizontal="right" vertical="center"/>
    </xf>
    <xf numFmtId="0" fontId="2" fillId="0" borderId="0" xfId="0" applyFont="1" applyProtection="1">
      <alignment vertical="top"/>
    </xf>
    <xf numFmtId="0" fontId="13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16" fillId="0" borderId="6" xfId="0" applyFont="1" applyBorder="1" applyAlignment="1">
      <alignment vertical="center"/>
      <protection locked="0"/>
    </xf>
    <xf numFmtId="0" fontId="17" fillId="0" borderId="6" xfId="0" applyFont="1" applyBorder="1" applyAlignment="1">
      <alignment horizontal="center" vertical="center"/>
      <protection locked="0"/>
    </xf>
    <xf numFmtId="179" fontId="17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vertical="center"/>
    </xf>
    <xf numFmtId="0" fontId="19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" fillId="0" borderId="7" xfId="0" applyFont="1" applyBorder="1" applyAlignment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0" fillId="0" borderId="0" xfId="0" applyFont="1" applyAlignment="1" applyProtection="1"/>
    <xf numFmtId="0" fontId="21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horizontal="left" vertical="center" wrapText="1" indent="1"/>
    </xf>
    <xf numFmtId="0" fontId="5" fillId="0" borderId="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18" fillId="0" borderId="0" xfId="0" applyFont="1" applyProtection="1">
      <alignment vertical="top"/>
    </xf>
    <xf numFmtId="0" fontId="21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2" fillId="0" borderId="0" xfId="0" applyFont="1" applyAlignment="1" applyProtection="1">
      <alignment horizontal="center" vertical="top"/>
    </xf>
    <xf numFmtId="0" fontId="23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24" fillId="0" borderId="6" xfId="0" applyFont="1" applyBorder="1" applyAlignment="1" applyProtection="1">
      <alignment horizontal="center" vertical="center"/>
    </xf>
    <xf numFmtId="0" fontId="24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24" fillId="0" borderId="6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 quotePrefix="1">
      <alignment horizontal="left" vertical="center" wrapText="1" indent="2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7"/>
  <sheetViews>
    <sheetView showZeros="0" tabSelected="1" topLeftCell="A17" workbookViewId="0">
      <selection activeCell="A1" sqref="A1"/>
    </sheetView>
  </sheetViews>
  <sheetFormatPr defaultColWidth="9.14583333333333" defaultRowHeight="12" customHeight="1" outlineLevelCol="3"/>
  <cols>
    <col min="1" max="1" width="31.8541666666667" customWidth="1"/>
    <col min="2" max="2" width="35.5729166666667" customWidth="1"/>
    <col min="3" max="3" width="36.5729166666667" customWidth="1"/>
    <col min="4" max="4" width="33.8541666666667" customWidth="1"/>
  </cols>
  <sheetData>
    <row r="1" ht="15" customHeight="1" spans="4:4">
      <c r="D1" s="39" t="s">
        <v>0</v>
      </c>
    </row>
    <row r="2" ht="36" customHeight="1" spans="1:4">
      <c r="A2" s="5" t="str">
        <f>"2025"&amp;"年部门财务收支预算总表"</f>
        <v>2025年部门财务收支预算总表</v>
      </c>
      <c r="B2" s="198"/>
      <c r="C2" s="198"/>
      <c r="D2" s="198"/>
    </row>
    <row r="3" ht="18.75" customHeight="1" spans="1:4">
      <c r="A3" s="41" t="str">
        <f>"单位名称："&amp;"耿马傣族佤族自治县商务局"</f>
        <v>单位名称：耿马傣族佤族自治县商务局</v>
      </c>
      <c r="B3" s="199"/>
      <c r="C3" s="199"/>
      <c r="D3" s="39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1" t="s">
        <v>4</v>
      </c>
      <c r="B5" s="31" t="str">
        <f>"2025"&amp;"年预算数"</f>
        <v>2025年预算数</v>
      </c>
      <c r="C5" s="31" t="s">
        <v>5</v>
      </c>
      <c r="D5" s="31" t="str">
        <f>"2025"&amp;"年预算数"</f>
        <v>2025年预算数</v>
      </c>
    </row>
    <row r="6" ht="18.75" customHeight="1" spans="1:4">
      <c r="A6" s="33"/>
      <c r="B6" s="33"/>
      <c r="C6" s="33"/>
      <c r="D6" s="33"/>
    </row>
    <row r="7" ht="18.75" customHeight="1" spans="1:4">
      <c r="A7" s="131" t="s">
        <v>6</v>
      </c>
      <c r="B7" s="23">
        <v>4459655.8</v>
      </c>
      <c r="C7" s="131" t="s">
        <v>7</v>
      </c>
      <c r="D7" s="23">
        <v>1702767.9</v>
      </c>
    </row>
    <row r="8" ht="18.75" customHeight="1" spans="1:4">
      <c r="A8" s="131" t="s">
        <v>8</v>
      </c>
      <c r="B8" s="23"/>
      <c r="C8" s="131" t="s">
        <v>9</v>
      </c>
      <c r="D8" s="23"/>
    </row>
    <row r="9" ht="18.75" customHeight="1" spans="1:4">
      <c r="A9" s="131" t="s">
        <v>10</v>
      </c>
      <c r="B9" s="23"/>
      <c r="C9" s="131" t="s">
        <v>11</v>
      </c>
      <c r="D9" s="23"/>
    </row>
    <row r="10" ht="18.75" customHeight="1" spans="1:4">
      <c r="A10" s="131" t="s">
        <v>12</v>
      </c>
      <c r="B10" s="23"/>
      <c r="C10" s="131" t="s">
        <v>13</v>
      </c>
      <c r="D10" s="23"/>
    </row>
    <row r="11" ht="18.75" customHeight="1" spans="1:4">
      <c r="A11" s="200" t="s">
        <v>14</v>
      </c>
      <c r="B11" s="23"/>
      <c r="C11" s="158" t="s">
        <v>15</v>
      </c>
      <c r="D11" s="23"/>
    </row>
    <row r="12" ht="18.75" customHeight="1" spans="1:4">
      <c r="A12" s="161" t="s">
        <v>16</v>
      </c>
      <c r="B12" s="23"/>
      <c r="C12" s="160" t="s">
        <v>17</v>
      </c>
      <c r="D12" s="23"/>
    </row>
    <row r="13" ht="18.75" customHeight="1" spans="1:4">
      <c r="A13" s="161" t="s">
        <v>18</v>
      </c>
      <c r="B13" s="23"/>
      <c r="C13" s="160" t="s">
        <v>19</v>
      </c>
      <c r="D13" s="23"/>
    </row>
    <row r="14" ht="18.75" customHeight="1" spans="1:4">
      <c r="A14" s="161" t="s">
        <v>20</v>
      </c>
      <c r="B14" s="23"/>
      <c r="C14" s="160" t="s">
        <v>21</v>
      </c>
      <c r="D14" s="23">
        <v>337744.44</v>
      </c>
    </row>
    <row r="15" ht="18.75" customHeight="1" spans="1:4">
      <c r="A15" s="161" t="s">
        <v>22</v>
      </c>
      <c r="B15" s="23"/>
      <c r="C15" s="160" t="s">
        <v>23</v>
      </c>
      <c r="D15" s="23">
        <v>99024.97</v>
      </c>
    </row>
    <row r="16" ht="18.75" customHeight="1" spans="1:4">
      <c r="A16" s="161" t="s">
        <v>24</v>
      </c>
      <c r="B16" s="23"/>
      <c r="C16" s="161" t="s">
        <v>25</v>
      </c>
      <c r="D16" s="23"/>
    </row>
    <row r="17" ht="18.75" customHeight="1" spans="1:4">
      <c r="A17" s="161" t="s">
        <v>26</v>
      </c>
      <c r="B17" s="23"/>
      <c r="C17" s="161" t="s">
        <v>27</v>
      </c>
      <c r="D17" s="23"/>
    </row>
    <row r="18" ht="18.75" customHeight="1" spans="1:4">
      <c r="A18" s="162" t="s">
        <v>26</v>
      </c>
      <c r="B18" s="23"/>
      <c r="C18" s="160" t="s">
        <v>28</v>
      </c>
      <c r="D18" s="23"/>
    </row>
    <row r="19" ht="18.75" customHeight="1" spans="1:4">
      <c r="A19" s="162" t="s">
        <v>26</v>
      </c>
      <c r="B19" s="23"/>
      <c r="C19" s="160" t="s">
        <v>29</v>
      </c>
      <c r="D19" s="23">
        <v>14458.81</v>
      </c>
    </row>
    <row r="20" ht="18.75" customHeight="1" spans="1:4">
      <c r="A20" s="162" t="s">
        <v>26</v>
      </c>
      <c r="B20" s="23"/>
      <c r="C20" s="160" t="s">
        <v>30</v>
      </c>
      <c r="D20" s="23"/>
    </row>
    <row r="21" ht="18.75" customHeight="1" spans="1:4">
      <c r="A21" s="162" t="s">
        <v>26</v>
      </c>
      <c r="B21" s="23"/>
      <c r="C21" s="160" t="s">
        <v>31</v>
      </c>
      <c r="D21" s="23">
        <v>2150000</v>
      </c>
    </row>
    <row r="22" ht="18.75" customHeight="1" spans="1:4">
      <c r="A22" s="162" t="s">
        <v>26</v>
      </c>
      <c r="B22" s="23"/>
      <c r="C22" s="160" t="s">
        <v>32</v>
      </c>
      <c r="D22" s="23"/>
    </row>
    <row r="23" ht="18.75" customHeight="1" spans="1:4">
      <c r="A23" s="162" t="s">
        <v>26</v>
      </c>
      <c r="B23" s="23"/>
      <c r="C23" s="160" t="s">
        <v>33</v>
      </c>
      <c r="D23" s="23"/>
    </row>
    <row r="24" ht="18.75" customHeight="1" spans="1:4">
      <c r="A24" s="162" t="s">
        <v>26</v>
      </c>
      <c r="B24" s="23"/>
      <c r="C24" s="160" t="s">
        <v>34</v>
      </c>
      <c r="D24" s="23"/>
    </row>
    <row r="25" ht="18.75" customHeight="1" spans="1:4">
      <c r="A25" s="162" t="s">
        <v>26</v>
      </c>
      <c r="B25" s="23"/>
      <c r="C25" s="160" t="s">
        <v>35</v>
      </c>
      <c r="D25" s="23">
        <v>155659.68</v>
      </c>
    </row>
    <row r="26" ht="18.75" customHeight="1" spans="1:4">
      <c r="A26" s="162" t="s">
        <v>26</v>
      </c>
      <c r="B26" s="23"/>
      <c r="C26" s="160" t="s">
        <v>36</v>
      </c>
      <c r="D26" s="23"/>
    </row>
    <row r="27" ht="18.75" customHeight="1" spans="1:4">
      <c r="A27" s="162" t="s">
        <v>26</v>
      </c>
      <c r="B27" s="23"/>
      <c r="C27" s="160" t="s">
        <v>37</v>
      </c>
      <c r="D27" s="23"/>
    </row>
    <row r="28" ht="18.75" customHeight="1" spans="1:4">
      <c r="A28" s="162" t="s">
        <v>26</v>
      </c>
      <c r="B28" s="23"/>
      <c r="C28" s="160" t="s">
        <v>38</v>
      </c>
      <c r="D28" s="23"/>
    </row>
    <row r="29" ht="18.75" customHeight="1" spans="1:4">
      <c r="A29" s="162" t="s">
        <v>26</v>
      </c>
      <c r="B29" s="23"/>
      <c r="C29" s="160" t="s">
        <v>39</v>
      </c>
      <c r="D29" s="23"/>
    </row>
    <row r="30" ht="18.75" customHeight="1" spans="1:4">
      <c r="A30" s="163" t="s">
        <v>26</v>
      </c>
      <c r="B30" s="23"/>
      <c r="C30" s="161" t="s">
        <v>40</v>
      </c>
      <c r="D30" s="23"/>
    </row>
    <row r="31" ht="18.75" customHeight="1" spans="1:4">
      <c r="A31" s="163" t="s">
        <v>26</v>
      </c>
      <c r="B31" s="23"/>
      <c r="C31" s="161" t="s">
        <v>41</v>
      </c>
      <c r="D31" s="23"/>
    </row>
    <row r="32" ht="18.75" customHeight="1" spans="1:4">
      <c r="A32" s="163" t="s">
        <v>26</v>
      </c>
      <c r="B32" s="23"/>
      <c r="C32" s="161" t="s">
        <v>42</v>
      </c>
      <c r="D32" s="23"/>
    </row>
    <row r="33" ht="18.75" customHeight="1" spans="1:4">
      <c r="A33" s="201" t="s">
        <v>43</v>
      </c>
      <c r="B33" s="164">
        <f>SUM(B7:B11)</f>
        <v>4459655.8</v>
      </c>
      <c r="C33" s="202" t="s">
        <v>44</v>
      </c>
      <c r="D33" s="164">
        <v>4459655.8</v>
      </c>
    </row>
    <row r="34" ht="18.75" customHeight="1" spans="1:4">
      <c r="A34" s="203" t="s">
        <v>45</v>
      </c>
      <c r="B34" s="23"/>
      <c r="C34" s="131" t="s">
        <v>46</v>
      </c>
      <c r="D34" s="23"/>
    </row>
    <row r="35" ht="18.75" customHeight="1" spans="1:4">
      <c r="A35" s="203" t="s">
        <v>47</v>
      </c>
      <c r="B35" s="23"/>
      <c r="C35" s="131" t="s">
        <v>47</v>
      </c>
      <c r="D35" s="23"/>
    </row>
    <row r="36" ht="18.75" customHeight="1" spans="1:4">
      <c r="A36" s="203" t="s">
        <v>48</v>
      </c>
      <c r="B36" s="23"/>
      <c r="C36" s="131" t="s">
        <v>49</v>
      </c>
      <c r="D36" s="23"/>
    </row>
    <row r="37" ht="18.75" customHeight="1" spans="1:4">
      <c r="A37" s="204" t="s">
        <v>50</v>
      </c>
      <c r="B37" s="164">
        <f t="shared" ref="B37:D37" si="0">B33+B34</f>
        <v>4459655.8</v>
      </c>
      <c r="C37" s="202" t="s">
        <v>51</v>
      </c>
      <c r="D37" s="164">
        <f t="shared" si="0"/>
        <v>4459655.8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9583333333333" right="0.389583333333333" top="0.509722222222222" bottom="0.509722222222222" header="0.309722222222222" footer="0.309722222222222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F9"/>
  <sheetViews>
    <sheetView showZeros="0" workbookViewId="0">
      <selection activeCell="A1" sqref="A1"/>
    </sheetView>
  </sheetViews>
  <sheetFormatPr defaultColWidth="9.14583333333333" defaultRowHeight="14.25" customHeight="1" outlineLevelCol="5"/>
  <cols>
    <col min="1" max="1" width="32.1458333333333" customWidth="1"/>
    <col min="2" max="2" width="16.8541666666667" customWidth="1"/>
    <col min="3" max="3" width="32.1458333333333" customWidth="1"/>
    <col min="4" max="6" width="28.5729166666667" customWidth="1"/>
  </cols>
  <sheetData>
    <row r="1" ht="15" customHeight="1" spans="1:6">
      <c r="A1" s="99">
        <v>1</v>
      </c>
      <c r="B1" s="100">
        <v>0</v>
      </c>
      <c r="C1" s="99">
        <v>1</v>
      </c>
      <c r="D1" s="101"/>
      <c r="E1" s="101"/>
      <c r="F1" s="39" t="s">
        <v>359</v>
      </c>
    </row>
    <row r="2" ht="32.25" customHeight="1" spans="1:6">
      <c r="A2" s="102" t="str">
        <f>"2025"&amp;"年部门政府性基金预算支出预算表"</f>
        <v>2025年部门政府性基金预算支出预算表</v>
      </c>
      <c r="B2" s="103" t="s">
        <v>360</v>
      </c>
      <c r="C2" s="104"/>
      <c r="D2" s="105"/>
      <c r="E2" s="105"/>
      <c r="F2" s="105"/>
    </row>
    <row r="3" ht="18.75" customHeight="1" spans="1:6">
      <c r="A3" s="7" t="str">
        <f>"单位名称："&amp;"耿马傣族佤族自治县商务局"</f>
        <v>单位名称：耿马傣族佤族自治县商务局</v>
      </c>
      <c r="B3" s="7" t="s">
        <v>361</v>
      </c>
      <c r="C3" s="99"/>
      <c r="D3" s="101"/>
      <c r="E3" s="101"/>
      <c r="F3" s="39" t="s">
        <v>1</v>
      </c>
    </row>
    <row r="4" ht="18.75" customHeight="1" spans="1:6">
      <c r="A4" s="106" t="s">
        <v>184</v>
      </c>
      <c r="B4" s="107" t="s">
        <v>73</v>
      </c>
      <c r="C4" s="108" t="s">
        <v>74</v>
      </c>
      <c r="D4" s="13" t="s">
        <v>362</v>
      </c>
      <c r="E4" s="13"/>
      <c r="F4" s="14"/>
    </row>
    <row r="5" ht="18.75" customHeight="1" spans="1:6">
      <c r="A5" s="109"/>
      <c r="B5" s="110"/>
      <c r="C5" s="95"/>
      <c r="D5" s="94" t="s">
        <v>55</v>
      </c>
      <c r="E5" s="94" t="s">
        <v>75</v>
      </c>
      <c r="F5" s="94" t="s">
        <v>76</v>
      </c>
    </row>
    <row r="6" ht="18.75" customHeight="1" spans="1:6">
      <c r="A6" s="109">
        <v>1</v>
      </c>
      <c r="B6" s="111" t="s">
        <v>154</v>
      </c>
      <c r="C6" s="95">
        <v>3</v>
      </c>
      <c r="D6" s="94">
        <v>4</v>
      </c>
      <c r="E6" s="94">
        <v>5</v>
      </c>
      <c r="F6" s="94">
        <v>6</v>
      </c>
    </row>
    <row r="7" ht="18.75" customHeight="1" spans="1:6">
      <c r="A7" s="112"/>
      <c r="B7" s="82"/>
      <c r="C7" s="82"/>
      <c r="D7" s="23"/>
      <c r="E7" s="23"/>
      <c r="F7" s="23"/>
    </row>
    <row r="8" ht="18.75" customHeight="1" spans="1:6">
      <c r="A8" s="112"/>
      <c r="B8" s="82"/>
      <c r="C8" s="82"/>
      <c r="D8" s="23"/>
      <c r="E8" s="23"/>
      <c r="F8" s="23"/>
    </row>
    <row r="9" ht="18.75" customHeight="1" spans="1:6">
      <c r="A9" s="113" t="s">
        <v>112</v>
      </c>
      <c r="B9" s="114" t="s">
        <v>112</v>
      </c>
      <c r="C9" s="115" t="s">
        <v>112</v>
      </c>
      <c r="D9" s="23"/>
      <c r="E9" s="23"/>
      <c r="F9" s="23"/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9583333333333" right="0.389583333333333" top="0.579861111111111" bottom="0.579861111111111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Q13"/>
  <sheetViews>
    <sheetView showZeros="0" workbookViewId="0">
      <selection activeCell="A1" sqref="A1"/>
    </sheetView>
  </sheetViews>
  <sheetFormatPr defaultColWidth="9.14583333333333" defaultRowHeight="14.25" customHeight="1"/>
  <cols>
    <col min="1" max="1" width="39.1458333333333" customWidth="1"/>
    <col min="2" max="2" width="21.7083333333333" customWidth="1"/>
    <col min="3" max="3" width="35.28125" customWidth="1"/>
    <col min="4" max="4" width="7.70833333333333" customWidth="1"/>
    <col min="5" max="5" width="10.28125" customWidth="1"/>
    <col min="6" max="17" width="16.5729166666667" customWidth="1"/>
  </cols>
  <sheetData>
    <row r="1" ht="15" customHeight="1" spans="1:17">
      <c r="A1" s="30"/>
      <c r="B1" s="30"/>
      <c r="C1" s="30"/>
      <c r="D1" s="30"/>
      <c r="E1" s="30"/>
      <c r="F1" s="30"/>
      <c r="G1" s="30"/>
      <c r="H1" s="30"/>
      <c r="I1" s="30"/>
      <c r="J1" s="30"/>
      <c r="O1" s="38"/>
      <c r="P1" s="38"/>
      <c r="Q1" s="39" t="s">
        <v>363</v>
      </c>
    </row>
    <row r="2" ht="35.25" customHeight="1" spans="1:17">
      <c r="A2" s="58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51"/>
      <c r="L2" s="6"/>
      <c r="M2" s="6"/>
      <c r="N2" s="6"/>
      <c r="O2" s="51"/>
      <c r="P2" s="51"/>
      <c r="Q2" s="6"/>
    </row>
    <row r="3" ht="18.75" customHeight="1" spans="1:17">
      <c r="A3" s="41" t="str">
        <f>"单位名称："&amp;"耿马傣族佤族自治县商务局"</f>
        <v>单位名称：耿马傣族佤族自治县商务局</v>
      </c>
      <c r="B3" s="93"/>
      <c r="C3" s="93"/>
      <c r="D3" s="93"/>
      <c r="E3" s="93"/>
      <c r="F3" s="93"/>
      <c r="G3" s="93"/>
      <c r="H3" s="93"/>
      <c r="I3" s="93"/>
      <c r="J3" s="93"/>
      <c r="O3" s="63"/>
      <c r="P3" s="63"/>
      <c r="Q3" s="39" t="s">
        <v>176</v>
      </c>
    </row>
    <row r="4" ht="18.75" customHeight="1" spans="1:17">
      <c r="A4" s="11" t="s">
        <v>364</v>
      </c>
      <c r="B4" s="72" t="s">
        <v>365</v>
      </c>
      <c r="C4" s="72" t="s">
        <v>366</v>
      </c>
      <c r="D4" s="72" t="s">
        <v>367</v>
      </c>
      <c r="E4" s="72" t="s">
        <v>368</v>
      </c>
      <c r="F4" s="72" t="s">
        <v>369</v>
      </c>
      <c r="G4" s="44" t="s">
        <v>191</v>
      </c>
      <c r="H4" s="44"/>
      <c r="I4" s="44"/>
      <c r="J4" s="44"/>
      <c r="K4" s="74"/>
      <c r="L4" s="44"/>
      <c r="M4" s="44"/>
      <c r="N4" s="44"/>
      <c r="O4" s="64"/>
      <c r="P4" s="74"/>
      <c r="Q4" s="45"/>
    </row>
    <row r="5" ht="18.75" customHeight="1" spans="1:17">
      <c r="A5" s="16"/>
      <c r="B5" s="75"/>
      <c r="C5" s="75"/>
      <c r="D5" s="75"/>
      <c r="E5" s="75"/>
      <c r="F5" s="75"/>
      <c r="G5" s="75" t="s">
        <v>55</v>
      </c>
      <c r="H5" s="75" t="s">
        <v>58</v>
      </c>
      <c r="I5" s="75" t="s">
        <v>370</v>
      </c>
      <c r="J5" s="75" t="s">
        <v>371</v>
      </c>
      <c r="K5" s="76" t="s">
        <v>372</v>
      </c>
      <c r="L5" s="89" t="s">
        <v>78</v>
      </c>
      <c r="M5" s="89"/>
      <c r="N5" s="89"/>
      <c r="O5" s="90"/>
      <c r="P5" s="91"/>
      <c r="Q5" s="77"/>
    </row>
    <row r="6" ht="30" customHeight="1" spans="1:17">
      <c r="A6" s="18"/>
      <c r="B6" s="77"/>
      <c r="C6" s="77"/>
      <c r="D6" s="77"/>
      <c r="E6" s="77"/>
      <c r="F6" s="77"/>
      <c r="G6" s="77"/>
      <c r="H6" s="77" t="s">
        <v>57</v>
      </c>
      <c r="I6" s="77"/>
      <c r="J6" s="77"/>
      <c r="K6" s="78"/>
      <c r="L6" s="77" t="s">
        <v>57</v>
      </c>
      <c r="M6" s="77" t="s">
        <v>64</v>
      </c>
      <c r="N6" s="77" t="s">
        <v>199</v>
      </c>
      <c r="O6" s="92" t="s">
        <v>66</v>
      </c>
      <c r="P6" s="78" t="s">
        <v>67</v>
      </c>
      <c r="Q6" s="77" t="s">
        <v>68</v>
      </c>
    </row>
    <row r="7" ht="18.75" customHeight="1" spans="1:17">
      <c r="A7" s="33">
        <v>1</v>
      </c>
      <c r="B7" s="94">
        <v>2</v>
      </c>
      <c r="C7" s="94">
        <v>3</v>
      </c>
      <c r="D7" s="94">
        <v>4</v>
      </c>
      <c r="E7" s="94">
        <v>5</v>
      </c>
      <c r="F7" s="94">
        <v>6</v>
      </c>
      <c r="G7" s="95">
        <v>7</v>
      </c>
      <c r="H7" s="95">
        <v>8</v>
      </c>
      <c r="I7" s="95">
        <v>9</v>
      </c>
      <c r="J7" s="95">
        <v>10</v>
      </c>
      <c r="K7" s="95">
        <v>11</v>
      </c>
      <c r="L7" s="95">
        <v>12</v>
      </c>
      <c r="M7" s="95">
        <v>13</v>
      </c>
      <c r="N7" s="95">
        <v>14</v>
      </c>
      <c r="O7" s="95">
        <v>15</v>
      </c>
      <c r="P7" s="95">
        <v>16</v>
      </c>
      <c r="Q7" s="95">
        <v>17</v>
      </c>
    </row>
    <row r="8" ht="18.75" customHeight="1" spans="1:17">
      <c r="A8" s="80" t="s">
        <v>70</v>
      </c>
      <c r="B8" s="81"/>
      <c r="C8" s="81"/>
      <c r="D8" s="81"/>
      <c r="E8" s="96"/>
      <c r="F8" s="23"/>
      <c r="G8" s="23">
        <v>14000</v>
      </c>
      <c r="H8" s="23">
        <v>14000</v>
      </c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97" t="s">
        <v>70</v>
      </c>
      <c r="B9" s="81"/>
      <c r="C9" s="81"/>
      <c r="D9" s="81"/>
      <c r="E9" s="98"/>
      <c r="F9" s="23"/>
      <c r="G9" s="23">
        <v>14000</v>
      </c>
      <c r="H9" s="23">
        <v>14000</v>
      </c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80" t="str">
        <f>"    "&amp;"公务用车运行维护费"</f>
        <v>    公务用车运行维护费</v>
      </c>
      <c r="B10" s="81" t="s">
        <v>373</v>
      </c>
      <c r="C10" s="81" t="s">
        <v>374</v>
      </c>
      <c r="D10" s="81" t="s">
        <v>375</v>
      </c>
      <c r="E10" s="98">
        <v>1</v>
      </c>
      <c r="F10" s="23"/>
      <c r="G10" s="23">
        <v>7800</v>
      </c>
      <c r="H10" s="23">
        <v>7800</v>
      </c>
      <c r="I10" s="23"/>
      <c r="J10" s="23"/>
      <c r="K10" s="23"/>
      <c r="L10" s="23"/>
      <c r="M10" s="23"/>
      <c r="N10" s="23"/>
      <c r="O10" s="23"/>
      <c r="P10" s="23"/>
      <c r="Q10" s="23"/>
    </row>
    <row r="11" ht="18.75" customHeight="1" spans="1:17">
      <c r="A11" s="80" t="str">
        <f>"    "&amp;"公务用车运行维护费"</f>
        <v>    公务用车运行维护费</v>
      </c>
      <c r="B11" s="81" t="s">
        <v>376</v>
      </c>
      <c r="C11" s="81" t="s">
        <v>377</v>
      </c>
      <c r="D11" s="81" t="s">
        <v>375</v>
      </c>
      <c r="E11" s="98">
        <v>1</v>
      </c>
      <c r="F11" s="23"/>
      <c r="G11" s="23">
        <v>4000</v>
      </c>
      <c r="H11" s="23">
        <v>4000</v>
      </c>
      <c r="I11" s="23"/>
      <c r="J11" s="23"/>
      <c r="K11" s="23"/>
      <c r="L11" s="23"/>
      <c r="M11" s="23"/>
      <c r="N11" s="23"/>
      <c r="O11" s="23"/>
      <c r="P11" s="23"/>
      <c r="Q11" s="23"/>
    </row>
    <row r="12" ht="18.75" customHeight="1" spans="1:17">
      <c r="A12" s="80" t="str">
        <f>"    "&amp;"公务用车运行维护费"</f>
        <v>    公务用车运行维护费</v>
      </c>
      <c r="B12" s="81" t="s">
        <v>378</v>
      </c>
      <c r="C12" s="81" t="s">
        <v>379</v>
      </c>
      <c r="D12" s="81" t="s">
        <v>375</v>
      </c>
      <c r="E12" s="98">
        <v>1</v>
      </c>
      <c r="F12" s="23"/>
      <c r="G12" s="23">
        <v>2200</v>
      </c>
      <c r="H12" s="23">
        <v>2200</v>
      </c>
      <c r="I12" s="23"/>
      <c r="J12" s="23"/>
      <c r="K12" s="23"/>
      <c r="L12" s="23"/>
      <c r="M12" s="23"/>
      <c r="N12" s="23"/>
      <c r="O12" s="23"/>
      <c r="P12" s="23"/>
      <c r="Q12" s="23"/>
    </row>
    <row r="13" ht="18.75" customHeight="1" spans="1:17">
      <c r="A13" s="83" t="s">
        <v>112</v>
      </c>
      <c r="B13" s="84"/>
      <c r="C13" s="84"/>
      <c r="D13" s="84"/>
      <c r="E13" s="96"/>
      <c r="F13" s="23"/>
      <c r="G13" s="23">
        <v>14000</v>
      </c>
      <c r="H13" s="23">
        <v>14000</v>
      </c>
      <c r="I13" s="23"/>
      <c r="J13" s="23"/>
      <c r="K13" s="23"/>
      <c r="L13" s="23"/>
      <c r="M13" s="23"/>
      <c r="N13" s="23"/>
      <c r="O13" s="23"/>
      <c r="P13" s="23"/>
      <c r="Q13" s="23"/>
    </row>
  </sheetData>
  <mergeCells count="16">
    <mergeCell ref="A2:Q2"/>
    <mergeCell ref="A3:F3"/>
    <mergeCell ref="G4:Q4"/>
    <mergeCell ref="L5:Q5"/>
    <mergeCell ref="A13:E13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N10"/>
  <sheetViews>
    <sheetView showZeros="0" topLeftCell="B1" workbookViewId="0">
      <selection activeCell="A1" sqref="A1"/>
    </sheetView>
  </sheetViews>
  <sheetFormatPr defaultColWidth="9.14583333333333" defaultRowHeight="14.25" customHeight="1"/>
  <cols>
    <col min="1" max="1" width="31.4270833333333" customWidth="1"/>
    <col min="2" max="3" width="21.8541666666667" customWidth="1"/>
    <col min="4" max="14" width="19" customWidth="1"/>
  </cols>
  <sheetData>
    <row r="1" ht="15" customHeight="1" spans="1:14">
      <c r="A1" s="62"/>
      <c r="B1" s="62"/>
      <c r="C1" s="67"/>
      <c r="D1" s="62"/>
      <c r="E1" s="62"/>
      <c r="F1" s="62"/>
      <c r="G1" s="62"/>
      <c r="H1" s="68"/>
      <c r="I1" s="62"/>
      <c r="J1" s="62"/>
      <c r="K1" s="62"/>
      <c r="L1" s="38"/>
      <c r="M1" s="86"/>
      <c r="N1" s="87" t="s">
        <v>380</v>
      </c>
    </row>
    <row r="2" ht="34.5" customHeight="1" spans="1:14">
      <c r="A2" s="40" t="str">
        <f>"2025"&amp;"年部门政府购买服务预算表"</f>
        <v>2025年部门政府购买服务预算表</v>
      </c>
      <c r="B2" s="69"/>
      <c r="C2" s="51"/>
      <c r="D2" s="69"/>
      <c r="E2" s="69"/>
      <c r="F2" s="69"/>
      <c r="G2" s="69"/>
      <c r="H2" s="70"/>
      <c r="I2" s="69"/>
      <c r="J2" s="69"/>
      <c r="K2" s="69"/>
      <c r="L2" s="51"/>
      <c r="M2" s="70"/>
      <c r="N2" s="69"/>
    </row>
    <row r="3" ht="18.75" customHeight="1" spans="1:14">
      <c r="A3" s="59" t="str">
        <f>"单位名称："&amp;"耿马傣族佤族自治县商务局"</f>
        <v>单位名称：耿马傣族佤族自治县商务局</v>
      </c>
      <c r="B3" s="60"/>
      <c r="C3" s="71"/>
      <c r="D3" s="60"/>
      <c r="E3" s="60"/>
      <c r="F3" s="60"/>
      <c r="G3" s="60"/>
      <c r="H3" s="68"/>
      <c r="I3" s="62"/>
      <c r="J3" s="62"/>
      <c r="K3" s="62"/>
      <c r="L3" s="63"/>
      <c r="M3" s="88"/>
      <c r="N3" s="87" t="s">
        <v>176</v>
      </c>
    </row>
    <row r="4" ht="18.75" customHeight="1" spans="1:14">
      <c r="A4" s="11" t="s">
        <v>364</v>
      </c>
      <c r="B4" s="72" t="s">
        <v>381</v>
      </c>
      <c r="C4" s="73" t="s">
        <v>382</v>
      </c>
      <c r="D4" s="44" t="s">
        <v>191</v>
      </c>
      <c r="E4" s="44"/>
      <c r="F4" s="44"/>
      <c r="G4" s="44"/>
      <c r="H4" s="74"/>
      <c r="I4" s="44"/>
      <c r="J4" s="44"/>
      <c r="K4" s="44"/>
      <c r="L4" s="64"/>
      <c r="M4" s="74"/>
      <c r="N4" s="45"/>
    </row>
    <row r="5" ht="18.75" customHeight="1" spans="1:14">
      <c r="A5" s="16"/>
      <c r="B5" s="75"/>
      <c r="C5" s="76"/>
      <c r="D5" s="75" t="s">
        <v>55</v>
      </c>
      <c r="E5" s="75" t="s">
        <v>58</v>
      </c>
      <c r="F5" s="75" t="s">
        <v>370</v>
      </c>
      <c r="G5" s="75" t="s">
        <v>371</v>
      </c>
      <c r="H5" s="76" t="s">
        <v>372</v>
      </c>
      <c r="I5" s="89" t="s">
        <v>78</v>
      </c>
      <c r="J5" s="89"/>
      <c r="K5" s="89"/>
      <c r="L5" s="90"/>
      <c r="M5" s="91"/>
      <c r="N5" s="77"/>
    </row>
    <row r="6" ht="26.25" customHeight="1" spans="1:14">
      <c r="A6" s="18"/>
      <c r="B6" s="77"/>
      <c r="C6" s="78"/>
      <c r="D6" s="77"/>
      <c r="E6" s="77"/>
      <c r="F6" s="77"/>
      <c r="G6" s="77"/>
      <c r="H6" s="78"/>
      <c r="I6" s="77" t="s">
        <v>57</v>
      </c>
      <c r="J6" s="77" t="s">
        <v>64</v>
      </c>
      <c r="K6" s="77" t="s">
        <v>199</v>
      </c>
      <c r="L6" s="92" t="s">
        <v>66</v>
      </c>
      <c r="M6" s="78" t="s">
        <v>67</v>
      </c>
      <c r="N6" s="77" t="s">
        <v>68</v>
      </c>
    </row>
    <row r="7" ht="18.75" customHeight="1" spans="1:14">
      <c r="A7" s="79">
        <v>1</v>
      </c>
      <c r="B7" s="79">
        <v>2</v>
      </c>
      <c r="C7" s="79">
        <v>3</v>
      </c>
      <c r="D7" s="79">
        <v>4</v>
      </c>
      <c r="E7" s="79">
        <v>5</v>
      </c>
      <c r="F7" s="79">
        <v>6</v>
      </c>
      <c r="G7" s="79">
        <v>7</v>
      </c>
      <c r="H7" s="79">
        <v>8</v>
      </c>
      <c r="I7" s="79">
        <v>9</v>
      </c>
      <c r="J7" s="79">
        <v>10</v>
      </c>
      <c r="K7" s="79">
        <v>11</v>
      </c>
      <c r="L7" s="79">
        <v>12</v>
      </c>
      <c r="M7" s="79">
        <v>13</v>
      </c>
      <c r="N7" s="79">
        <v>14</v>
      </c>
    </row>
    <row r="8" ht="18.75" customHeight="1" spans="1:14">
      <c r="A8" s="80"/>
      <c r="B8" s="81"/>
      <c r="C8" s="8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80"/>
      <c r="B9" s="81"/>
      <c r="C9" s="82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3" t="s">
        <v>112</v>
      </c>
      <c r="B10" s="84"/>
      <c r="C10" s="85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I8"/>
  <sheetViews>
    <sheetView showZeros="0" workbookViewId="0">
      <selection activeCell="A1" sqref="A1"/>
    </sheetView>
  </sheetViews>
  <sheetFormatPr defaultColWidth="9.14583333333333" defaultRowHeight="14.25" customHeight="1" outlineLevelRow="7"/>
  <cols>
    <col min="1" max="1" width="37.7083333333333" customWidth="1"/>
    <col min="2" max="4" width="17.5729166666667" customWidth="1"/>
    <col min="5" max="9" width="15.7083333333333" customWidth="1"/>
  </cols>
  <sheetData>
    <row r="1" ht="15" customHeight="1" spans="1:9">
      <c r="A1" s="30"/>
      <c r="B1" s="30"/>
      <c r="C1" s="30"/>
      <c r="D1" s="57"/>
      <c r="G1" s="38"/>
      <c r="H1" s="38"/>
      <c r="I1" s="38" t="s">
        <v>383</v>
      </c>
    </row>
    <row r="2" ht="27.75" customHeight="1" spans="1:9">
      <c r="A2" s="58" t="str">
        <f>"2025"&amp;"年县对下转移支付预算表"</f>
        <v>2025年县对下转移支付预算表</v>
      </c>
      <c r="B2" s="6"/>
      <c r="C2" s="6"/>
      <c r="D2" s="6"/>
      <c r="E2" s="6"/>
      <c r="F2" s="6"/>
      <c r="G2" s="51"/>
      <c r="H2" s="51"/>
      <c r="I2" s="6"/>
    </row>
    <row r="3" ht="18.75" customHeight="1" spans="1:9">
      <c r="A3" s="59" t="str">
        <f>"单位名称："&amp;"耿马傣族佤族自治县商务局"</f>
        <v>单位名称：耿马傣族佤族自治县商务局</v>
      </c>
      <c r="B3" s="60"/>
      <c r="C3" s="60"/>
      <c r="D3" s="61"/>
      <c r="E3" s="62"/>
      <c r="G3" s="63"/>
      <c r="H3" s="63"/>
      <c r="I3" s="38" t="s">
        <v>176</v>
      </c>
    </row>
    <row r="4" ht="18.75" customHeight="1" spans="1:9">
      <c r="A4" s="31" t="s">
        <v>384</v>
      </c>
      <c r="B4" s="12" t="s">
        <v>191</v>
      </c>
      <c r="C4" s="13"/>
      <c r="D4" s="13"/>
      <c r="E4" s="12" t="s">
        <v>385</v>
      </c>
      <c r="F4" s="13"/>
      <c r="G4" s="64"/>
      <c r="H4" s="64"/>
      <c r="I4" s="14"/>
    </row>
    <row r="5" ht="18.75" customHeight="1" spans="1:9">
      <c r="A5" s="33"/>
      <c r="B5" s="32" t="s">
        <v>55</v>
      </c>
      <c r="C5" s="11" t="s">
        <v>58</v>
      </c>
      <c r="D5" s="65" t="s">
        <v>386</v>
      </c>
      <c r="E5" s="66" t="s">
        <v>387</v>
      </c>
      <c r="F5" s="66" t="s">
        <v>387</v>
      </c>
      <c r="G5" s="66" t="s">
        <v>387</v>
      </c>
      <c r="H5" s="66" t="s">
        <v>387</v>
      </c>
      <c r="I5" s="66" t="s">
        <v>387</v>
      </c>
    </row>
    <row r="6" ht="18.75" customHeight="1" spans="1:9">
      <c r="A6" s="66">
        <v>1</v>
      </c>
      <c r="B6" s="66">
        <v>2</v>
      </c>
      <c r="C6" s="66">
        <v>3</v>
      </c>
      <c r="D6" s="66">
        <v>4</v>
      </c>
      <c r="E6" s="66">
        <v>5</v>
      </c>
      <c r="F6" s="66">
        <v>6</v>
      </c>
      <c r="G6" s="66">
        <v>7</v>
      </c>
      <c r="H6" s="66">
        <v>8</v>
      </c>
      <c r="I6" s="66">
        <v>9</v>
      </c>
    </row>
    <row r="7" ht="18.75" customHeight="1" spans="1:9">
      <c r="A7" s="34"/>
      <c r="B7" s="23"/>
      <c r="C7" s="23"/>
      <c r="D7" s="23"/>
      <c r="E7" s="23"/>
      <c r="F7" s="23"/>
      <c r="G7" s="23"/>
      <c r="H7" s="23"/>
      <c r="I7" s="23"/>
    </row>
    <row r="8" ht="18.75" customHeight="1" spans="1:9">
      <c r="A8" s="34"/>
      <c r="B8" s="23"/>
      <c r="C8" s="23"/>
      <c r="D8" s="23"/>
      <c r="E8" s="23"/>
      <c r="F8" s="23"/>
      <c r="G8" s="23"/>
      <c r="H8" s="23"/>
      <c r="I8" s="23"/>
    </row>
  </sheetData>
  <mergeCells count="5">
    <mergeCell ref="A2:I2"/>
    <mergeCell ref="A3:E3"/>
    <mergeCell ref="B4:D4"/>
    <mergeCell ref="E4:I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7"/>
  <sheetViews>
    <sheetView showZeros="0" workbookViewId="0">
      <selection activeCell="A1" sqref="A1"/>
    </sheetView>
  </sheetViews>
  <sheetFormatPr defaultColWidth="9.14583333333333" defaultRowHeight="12" customHeight="1" outlineLevelRow="6"/>
  <cols>
    <col min="1" max="1" width="34.28125" customWidth="1"/>
    <col min="2" max="2" width="29" customWidth="1"/>
    <col min="3" max="5" width="23.5729166666667" customWidth="1"/>
    <col min="6" max="6" width="11.28125" customWidth="1"/>
    <col min="7" max="7" width="25.1458333333333" customWidth="1"/>
    <col min="8" max="8" width="15.5729166666667" customWidth="1"/>
    <col min="9" max="9" width="13.4270833333333" customWidth="1"/>
    <col min="10" max="10" width="18.8541666666667" customWidth="1"/>
  </cols>
  <sheetData>
    <row r="1" ht="15" customHeight="1" spans="10:10">
      <c r="J1" s="38" t="s">
        <v>388</v>
      </c>
    </row>
    <row r="2" ht="36" customHeight="1" spans="1:10">
      <c r="A2" s="5" t="str">
        <f>"2025"&amp;"年县对下转移支付绩效目标表"</f>
        <v>2025年县对下转移支付绩效目标表</v>
      </c>
      <c r="B2" s="6"/>
      <c r="C2" s="6"/>
      <c r="D2" s="6"/>
      <c r="E2" s="6"/>
      <c r="F2" s="51"/>
      <c r="G2" s="6"/>
      <c r="H2" s="51"/>
      <c r="I2" s="51"/>
      <c r="J2" s="6"/>
    </row>
    <row r="3" ht="18.75" customHeight="1" spans="1:8">
      <c r="A3" s="7" t="str">
        <f>"单位名称："&amp;"耿马傣族佤族自治县商务局"</f>
        <v>单位名称：耿马傣族佤族自治县商务局</v>
      </c>
      <c r="B3" s="3"/>
      <c r="C3" s="3"/>
      <c r="D3" s="3"/>
      <c r="E3" s="3"/>
      <c r="F3" s="52"/>
      <c r="G3" s="3"/>
      <c r="H3" s="52"/>
    </row>
    <row r="4" ht="18.75" customHeight="1" spans="1:10">
      <c r="A4" s="46" t="s">
        <v>296</v>
      </c>
      <c r="B4" s="46" t="s">
        <v>297</v>
      </c>
      <c r="C4" s="46" t="s">
        <v>298</v>
      </c>
      <c r="D4" s="46" t="s">
        <v>299</v>
      </c>
      <c r="E4" s="46" t="s">
        <v>300</v>
      </c>
      <c r="F4" s="53" t="s">
        <v>301</v>
      </c>
      <c r="G4" s="46" t="s">
        <v>302</v>
      </c>
      <c r="H4" s="53" t="s">
        <v>303</v>
      </c>
      <c r="I4" s="53" t="s">
        <v>304</v>
      </c>
      <c r="J4" s="46" t="s">
        <v>305</v>
      </c>
    </row>
    <row r="5" ht="18.75" customHeight="1" spans="1:10">
      <c r="A5" s="46">
        <v>1</v>
      </c>
      <c r="B5" s="46">
        <v>2</v>
      </c>
      <c r="C5" s="46">
        <v>3</v>
      </c>
      <c r="D5" s="46">
        <v>4</v>
      </c>
      <c r="E5" s="46">
        <v>5</v>
      </c>
      <c r="F5" s="53">
        <v>6</v>
      </c>
      <c r="G5" s="46">
        <v>7</v>
      </c>
      <c r="H5" s="53">
        <v>8</v>
      </c>
      <c r="I5" s="53">
        <v>9</v>
      </c>
      <c r="J5" s="46">
        <v>10</v>
      </c>
    </row>
    <row r="6" ht="18.75" customHeight="1" spans="1:10">
      <c r="A6" s="21"/>
      <c r="B6" s="47"/>
      <c r="C6" s="47"/>
      <c r="D6" s="47"/>
      <c r="E6" s="54"/>
      <c r="F6" s="55"/>
      <c r="G6" s="54"/>
      <c r="H6" s="55"/>
      <c r="I6" s="55"/>
      <c r="J6" s="54"/>
    </row>
    <row r="7" ht="18.75" customHeight="1" spans="1:10">
      <c r="A7" s="21"/>
      <c r="B7" s="21"/>
      <c r="C7" s="21"/>
      <c r="D7" s="21"/>
      <c r="E7" s="21"/>
      <c r="F7" s="56"/>
      <c r="G7" s="21"/>
      <c r="H7" s="21"/>
      <c r="I7" s="21"/>
      <c r="J7" s="21"/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H8"/>
  <sheetViews>
    <sheetView showZeros="0" workbookViewId="0">
      <selection activeCell="A1" sqref="A1"/>
    </sheetView>
  </sheetViews>
  <sheetFormatPr defaultColWidth="9.14583333333333" defaultRowHeight="12" customHeight="1" outlineLevelRow="7" outlineLevelCol="7"/>
  <cols>
    <col min="1" max="1" width="29" customWidth="1"/>
    <col min="2" max="2" width="18.7083333333333" customWidth="1"/>
    <col min="3" max="3" width="24.8541666666667" customWidth="1"/>
    <col min="4" max="4" width="23.5729166666667" customWidth="1"/>
    <col min="5" max="5" width="17.8541666666667" customWidth="1"/>
    <col min="6" max="6" width="23.5729166666667" customWidth="1"/>
    <col min="7" max="7" width="25.1458333333333" customWidth="1"/>
    <col min="8" max="8" width="18.8541666666667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39" t="s">
        <v>389</v>
      </c>
    </row>
    <row r="2" ht="34.5" customHeight="1" spans="1:8">
      <c r="A2" s="40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41" t="str">
        <f>"单位名称："&amp;"耿马傣族佤族自治县商务局"</f>
        <v>单位名称：耿马傣族佤族自治县商务局</v>
      </c>
      <c r="B3" s="8"/>
      <c r="C3" s="3"/>
      <c r="H3" s="42" t="s">
        <v>176</v>
      </c>
    </row>
    <row r="4" ht="18.75" customHeight="1" spans="1:8">
      <c r="A4" s="11" t="s">
        <v>184</v>
      </c>
      <c r="B4" s="11" t="s">
        <v>390</v>
      </c>
      <c r="C4" s="11" t="s">
        <v>391</v>
      </c>
      <c r="D4" s="11" t="s">
        <v>392</v>
      </c>
      <c r="E4" s="11" t="s">
        <v>393</v>
      </c>
      <c r="F4" s="43" t="s">
        <v>394</v>
      </c>
      <c r="G4" s="44"/>
      <c r="H4" s="45"/>
    </row>
    <row r="5" ht="18.75" customHeight="1" spans="1:8">
      <c r="A5" s="18"/>
      <c r="B5" s="18"/>
      <c r="C5" s="18"/>
      <c r="D5" s="18"/>
      <c r="E5" s="18"/>
      <c r="F5" s="46" t="s">
        <v>368</v>
      </c>
      <c r="G5" s="46" t="s">
        <v>395</v>
      </c>
      <c r="H5" s="46" t="s">
        <v>396</v>
      </c>
    </row>
    <row r="6" ht="18.75" customHeight="1" spans="1:8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6">
        <v>6</v>
      </c>
      <c r="G6" s="46">
        <v>7</v>
      </c>
      <c r="H6" s="46">
        <v>8</v>
      </c>
    </row>
    <row r="7" ht="18.75" customHeight="1" spans="1:8">
      <c r="A7" s="47"/>
      <c r="B7" s="47"/>
      <c r="C7" s="34"/>
      <c r="D7" s="34"/>
      <c r="E7" s="34"/>
      <c r="F7" s="48"/>
      <c r="G7" s="23"/>
      <c r="H7" s="23"/>
    </row>
    <row r="8" ht="18.75" customHeight="1" spans="1:8">
      <c r="A8" s="26" t="s">
        <v>55</v>
      </c>
      <c r="B8" s="49"/>
      <c r="C8" s="49"/>
      <c r="D8" s="49"/>
      <c r="E8" s="50"/>
      <c r="F8" s="48"/>
      <c r="G8" s="23"/>
      <c r="H8" s="23"/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359722222222222" right="0.1" top="0.259722222222222" bottom="0.259722222222222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K10"/>
  <sheetViews>
    <sheetView showZeros="0" workbookViewId="0">
      <selection activeCell="A1" sqref="A1"/>
    </sheetView>
  </sheetViews>
  <sheetFormatPr defaultColWidth="9.14583333333333" defaultRowHeight="14.25" customHeight="1"/>
  <cols>
    <col min="1" max="1" width="13.4270833333333" customWidth="1"/>
    <col min="2" max="2" width="43.875" customWidth="1"/>
    <col min="3" max="3" width="23.8541666666667" customWidth="1"/>
    <col min="4" max="4" width="11.1458333333333" customWidth="1"/>
    <col min="5" max="5" width="33.1666666666667" customWidth="1"/>
    <col min="6" max="6" width="9.85416666666667" customWidth="1"/>
    <col min="7" max="7" width="17.7083333333333" customWidth="1"/>
    <col min="8" max="11" width="15.4270833333333" customWidth="1"/>
  </cols>
  <sheetData>
    <row r="1" ht="15" customHeight="1" spans="4:11">
      <c r="D1" s="29"/>
      <c r="E1" s="29"/>
      <c r="F1" s="29"/>
      <c r="G1" s="29"/>
      <c r="H1" s="30"/>
      <c r="I1" s="30"/>
      <c r="J1" s="30"/>
      <c r="K1" s="38" t="s">
        <v>397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"单位名称："&amp;"耿马傣族佤族自治县商务局"</f>
        <v>单位名称：耿马傣族佤族自治县商务局</v>
      </c>
      <c r="B3" s="8"/>
      <c r="C3" s="8"/>
      <c r="D3" s="8"/>
      <c r="E3" s="8"/>
      <c r="F3" s="8"/>
      <c r="G3" s="8"/>
      <c r="H3" s="9"/>
      <c r="I3" s="9"/>
      <c r="J3" s="9"/>
      <c r="K3" s="4" t="s">
        <v>176</v>
      </c>
    </row>
    <row r="4" ht="18.75" customHeight="1" spans="1:11">
      <c r="A4" s="10" t="s">
        <v>273</v>
      </c>
      <c r="B4" s="10" t="s">
        <v>186</v>
      </c>
      <c r="C4" s="10" t="s">
        <v>274</v>
      </c>
      <c r="D4" s="11" t="s">
        <v>187</v>
      </c>
      <c r="E4" s="11" t="s">
        <v>188</v>
      </c>
      <c r="F4" s="11" t="s">
        <v>275</v>
      </c>
      <c r="G4" s="11" t="s">
        <v>276</v>
      </c>
      <c r="H4" s="31" t="s">
        <v>55</v>
      </c>
      <c r="I4" s="12" t="s">
        <v>398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2"/>
      <c r="I5" s="11" t="s">
        <v>58</v>
      </c>
      <c r="J5" s="11" t="s">
        <v>59</v>
      </c>
      <c r="K5" s="11" t="s">
        <v>60</v>
      </c>
    </row>
    <row r="6" ht="18.75" customHeight="1" spans="1:11">
      <c r="A6" s="17"/>
      <c r="B6" s="17"/>
      <c r="C6" s="17"/>
      <c r="D6" s="18"/>
      <c r="E6" s="18"/>
      <c r="F6" s="18"/>
      <c r="G6" s="18"/>
      <c r="H6" s="33"/>
      <c r="I6" s="18" t="s">
        <v>57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4"/>
      <c r="B8" s="21"/>
      <c r="C8" s="34"/>
      <c r="D8" s="34"/>
      <c r="E8" s="34"/>
      <c r="F8" s="34"/>
      <c r="G8" s="34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5" t="s">
        <v>112</v>
      </c>
      <c r="B10" s="36"/>
      <c r="C10" s="36"/>
      <c r="D10" s="36"/>
      <c r="E10" s="36"/>
      <c r="F10" s="36"/>
      <c r="G10" s="37"/>
      <c r="H10" s="23"/>
      <c r="I10" s="23"/>
      <c r="J10" s="23"/>
      <c r="K10" s="23"/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9583333333333" right="0.389583333333333" top="0.579861111111111" bottom="0.579861111111111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16"/>
  <sheetViews>
    <sheetView showZeros="0" workbookViewId="0">
      <selection activeCell="A1" sqref="A1"/>
    </sheetView>
  </sheetViews>
  <sheetFormatPr defaultColWidth="9.14583333333333" defaultRowHeight="14.25" customHeight="1" outlineLevelCol="6"/>
  <cols>
    <col min="1" max="1" width="29.4270833333333" customWidth="1"/>
    <col min="2" max="2" width="23.1458333333333" customWidth="1"/>
    <col min="3" max="3" width="31.5729166666667" customWidth="1"/>
    <col min="4" max="4" width="20.4270833333333" customWidth="1"/>
    <col min="5" max="7" width="23.8541666666667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399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"单位名称："&amp;"耿马傣族佤族自治县商务局"</f>
        <v>单位名称：耿马傣族佤族自治县商务局</v>
      </c>
      <c r="B3" s="8"/>
      <c r="C3" s="8"/>
      <c r="D3" s="8"/>
      <c r="E3" s="9"/>
      <c r="F3" s="9"/>
      <c r="G3" s="4" t="s">
        <v>176</v>
      </c>
    </row>
    <row r="4" ht="18.75" customHeight="1" spans="1:7">
      <c r="A4" s="10" t="s">
        <v>274</v>
      </c>
      <c r="B4" s="10" t="s">
        <v>273</v>
      </c>
      <c r="C4" s="10" t="s">
        <v>186</v>
      </c>
      <c r="D4" s="11" t="s">
        <v>400</v>
      </c>
      <c r="E4" s="12" t="s">
        <v>58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57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 t="s">
        <v>70</v>
      </c>
      <c r="B8" s="22"/>
      <c r="C8" s="22"/>
      <c r="D8" s="21"/>
      <c r="E8" s="23">
        <v>2175858.81</v>
      </c>
      <c r="F8" s="23"/>
      <c r="G8" s="23"/>
    </row>
    <row r="9" ht="18.75" customHeight="1" spans="1:7">
      <c r="A9" s="24" t="s">
        <v>70</v>
      </c>
      <c r="B9" s="21"/>
      <c r="C9" s="21"/>
      <c r="D9" s="21"/>
      <c r="E9" s="23">
        <v>2175858.81</v>
      </c>
      <c r="F9" s="23"/>
      <c r="G9" s="23"/>
    </row>
    <row r="10" ht="18.75" customHeight="1" spans="1:7">
      <c r="A10" s="25"/>
      <c r="B10" s="21" t="s">
        <v>401</v>
      </c>
      <c r="C10" s="21" t="s">
        <v>291</v>
      </c>
      <c r="D10" s="21" t="s">
        <v>402</v>
      </c>
      <c r="E10" s="23">
        <v>10000</v>
      </c>
      <c r="F10" s="23"/>
      <c r="G10" s="23"/>
    </row>
    <row r="11" ht="18.75" customHeight="1" spans="1:7">
      <c r="A11" s="25"/>
      <c r="B11" s="21" t="s">
        <v>401</v>
      </c>
      <c r="C11" s="21" t="s">
        <v>288</v>
      </c>
      <c r="D11" s="21" t="s">
        <v>402</v>
      </c>
      <c r="E11" s="23">
        <v>1400</v>
      </c>
      <c r="F11" s="23"/>
      <c r="G11" s="23"/>
    </row>
    <row r="12" ht="18.75" customHeight="1" spans="1:7">
      <c r="A12" s="25"/>
      <c r="B12" s="21" t="s">
        <v>403</v>
      </c>
      <c r="C12" s="21" t="s">
        <v>286</v>
      </c>
      <c r="D12" s="21" t="s">
        <v>402</v>
      </c>
      <c r="E12" s="23">
        <v>50000</v>
      </c>
      <c r="F12" s="23"/>
      <c r="G12" s="23"/>
    </row>
    <row r="13" ht="18.75" customHeight="1" spans="1:7">
      <c r="A13" s="25"/>
      <c r="B13" s="21" t="s">
        <v>403</v>
      </c>
      <c r="C13" s="21" t="s">
        <v>293</v>
      </c>
      <c r="D13" s="21" t="s">
        <v>402</v>
      </c>
      <c r="E13" s="23">
        <v>14458.81</v>
      </c>
      <c r="F13" s="23"/>
      <c r="G13" s="23"/>
    </row>
    <row r="14" ht="18.75" customHeight="1" spans="1:7">
      <c r="A14" s="25"/>
      <c r="B14" s="21" t="s">
        <v>403</v>
      </c>
      <c r="C14" s="21" t="s">
        <v>279</v>
      </c>
      <c r="D14" s="21" t="s">
        <v>402</v>
      </c>
      <c r="E14" s="23">
        <v>100000</v>
      </c>
      <c r="F14" s="23"/>
      <c r="G14" s="23"/>
    </row>
    <row r="15" ht="18.75" customHeight="1" spans="1:7">
      <c r="A15" s="25"/>
      <c r="B15" s="21" t="s">
        <v>403</v>
      </c>
      <c r="C15" s="21" t="s">
        <v>284</v>
      </c>
      <c r="D15" s="21" t="s">
        <v>402</v>
      </c>
      <c r="E15" s="23">
        <v>2000000</v>
      </c>
      <c r="F15" s="23"/>
      <c r="G15" s="23"/>
    </row>
    <row r="16" ht="18.75" customHeight="1" spans="1:7">
      <c r="A16" s="26" t="s">
        <v>55</v>
      </c>
      <c r="B16" s="27" t="s">
        <v>404</v>
      </c>
      <c r="C16" s="27"/>
      <c r="D16" s="28"/>
      <c r="E16" s="23">
        <v>2175858.81</v>
      </c>
      <c r="F16" s="23"/>
      <c r="G16" s="23"/>
    </row>
  </sheetData>
  <mergeCells count="11">
    <mergeCell ref="A2:G2"/>
    <mergeCell ref="A3:D3"/>
    <mergeCell ref="E4:G4"/>
    <mergeCell ref="A16:D16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9583333333333" right="0.389583333333333" top="0.579861111111111" bottom="0.579861111111111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S10"/>
  <sheetViews>
    <sheetView showZeros="0" topLeftCell="E1" workbookViewId="0">
      <selection activeCell="A1" sqref="A1"/>
    </sheetView>
  </sheetViews>
  <sheetFormatPr defaultColWidth="9.14583333333333" defaultRowHeight="14.25" customHeight="1"/>
  <cols>
    <col min="1" max="1" width="21.1458333333333" customWidth="1"/>
    <col min="2" max="2" width="35.28125" customWidth="1"/>
    <col min="3" max="8" width="20.4270833333333" customWidth="1"/>
    <col min="9" max="11" width="20.5729166666667" customWidth="1"/>
    <col min="12" max="12" width="20.4270833333333" customWidth="1"/>
    <col min="13" max="13" width="20.5729166666667" customWidth="1"/>
    <col min="14" max="19" width="20.4270833333333" customWidth="1"/>
  </cols>
  <sheetData>
    <row r="1" ht="15" customHeight="1" spans="10:19">
      <c r="J1" s="191"/>
      <c r="O1" s="67"/>
      <c r="P1" s="67"/>
      <c r="Q1" s="67"/>
      <c r="R1" s="67"/>
      <c r="S1" s="38" t="s">
        <v>52</v>
      </c>
    </row>
    <row r="2" ht="57.75" customHeight="1" spans="1:19">
      <c r="A2" s="127" t="str">
        <f>"2025"&amp;"年部门收入预算表"</f>
        <v>2025年部门收入预算表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92"/>
      <c r="P2" s="192"/>
      <c r="Q2" s="192"/>
      <c r="R2" s="192"/>
      <c r="S2" s="192"/>
    </row>
    <row r="3" ht="18.75" customHeight="1" spans="1:19">
      <c r="A3" s="41" t="str">
        <f>"单位名称："&amp;"耿马傣族佤族自治县商务局"</f>
        <v>单位名称：耿马傣族佤族自治县商务局</v>
      </c>
      <c r="B3" s="93"/>
      <c r="C3" s="93"/>
      <c r="D3" s="93"/>
      <c r="E3" s="93"/>
      <c r="F3" s="93"/>
      <c r="G3" s="93"/>
      <c r="H3" s="93"/>
      <c r="I3" s="93"/>
      <c r="J3" s="71"/>
      <c r="K3" s="93"/>
      <c r="L3" s="93"/>
      <c r="M3" s="93"/>
      <c r="N3" s="93"/>
      <c r="O3" s="71"/>
      <c r="P3" s="71"/>
      <c r="Q3" s="71"/>
      <c r="R3" s="71"/>
      <c r="S3" s="38" t="s">
        <v>1</v>
      </c>
    </row>
    <row r="4" ht="18.75" customHeight="1" spans="1:19">
      <c r="A4" s="176" t="s">
        <v>53</v>
      </c>
      <c r="B4" s="177" t="s">
        <v>54</v>
      </c>
      <c r="C4" s="177" t="s">
        <v>55</v>
      </c>
      <c r="D4" s="178" t="s">
        <v>56</v>
      </c>
      <c r="E4" s="179"/>
      <c r="F4" s="179"/>
      <c r="G4" s="179"/>
      <c r="H4" s="179"/>
      <c r="I4" s="179"/>
      <c r="J4" s="193"/>
      <c r="K4" s="179"/>
      <c r="L4" s="179"/>
      <c r="M4" s="179"/>
      <c r="N4" s="194"/>
      <c r="O4" s="178" t="s">
        <v>45</v>
      </c>
      <c r="P4" s="178"/>
      <c r="Q4" s="178"/>
      <c r="R4" s="178"/>
      <c r="S4" s="197"/>
    </row>
    <row r="5" ht="18.75" customHeight="1" spans="1:19">
      <c r="A5" s="180"/>
      <c r="B5" s="181"/>
      <c r="C5" s="181"/>
      <c r="D5" s="182" t="s">
        <v>57</v>
      </c>
      <c r="E5" s="182" t="s">
        <v>58</v>
      </c>
      <c r="F5" s="182" t="s">
        <v>59</v>
      </c>
      <c r="G5" s="182" t="s">
        <v>60</v>
      </c>
      <c r="H5" s="182" t="s">
        <v>61</v>
      </c>
      <c r="I5" s="195" t="s">
        <v>62</v>
      </c>
      <c r="J5" s="195"/>
      <c r="K5" s="195"/>
      <c r="L5" s="195"/>
      <c r="M5" s="195"/>
      <c r="N5" s="185"/>
      <c r="O5" s="182" t="s">
        <v>57</v>
      </c>
      <c r="P5" s="182" t="s">
        <v>58</v>
      </c>
      <c r="Q5" s="182" t="s">
        <v>59</v>
      </c>
      <c r="R5" s="182" t="s">
        <v>60</v>
      </c>
      <c r="S5" s="182" t="s">
        <v>63</v>
      </c>
    </row>
    <row r="6" ht="18.75" customHeight="1" spans="1:19">
      <c r="A6" s="183"/>
      <c r="B6" s="184"/>
      <c r="C6" s="184"/>
      <c r="D6" s="185"/>
      <c r="E6" s="185"/>
      <c r="F6" s="185"/>
      <c r="G6" s="185"/>
      <c r="H6" s="185"/>
      <c r="I6" s="184" t="s">
        <v>57</v>
      </c>
      <c r="J6" s="184" t="s">
        <v>64</v>
      </c>
      <c r="K6" s="184" t="s">
        <v>65</v>
      </c>
      <c r="L6" s="184" t="s">
        <v>66</v>
      </c>
      <c r="M6" s="184" t="s">
        <v>67</v>
      </c>
      <c r="N6" s="184" t="s">
        <v>68</v>
      </c>
      <c r="O6" s="196"/>
      <c r="P6" s="196"/>
      <c r="Q6" s="196"/>
      <c r="R6" s="196"/>
      <c r="S6" s="185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186" t="s">
        <v>69</v>
      </c>
      <c r="B8" s="187" t="s">
        <v>70</v>
      </c>
      <c r="C8" s="23">
        <v>4459655.8</v>
      </c>
      <c r="D8" s="23">
        <v>4459655.8</v>
      </c>
      <c r="E8" s="23">
        <v>4459655.8</v>
      </c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</row>
    <row r="9" ht="18.75" customHeight="1" spans="1:19">
      <c r="A9" s="97" t="s">
        <v>71</v>
      </c>
      <c r="B9" s="188" t="s">
        <v>70</v>
      </c>
      <c r="C9" s="23">
        <v>4459655.8</v>
      </c>
      <c r="D9" s="23">
        <v>4459655.8</v>
      </c>
      <c r="E9" s="23">
        <v>4459655.8</v>
      </c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</row>
    <row r="10" ht="18.75" customHeight="1" spans="1:19">
      <c r="A10" s="189" t="s">
        <v>55</v>
      </c>
      <c r="B10" s="190"/>
      <c r="C10" s="23">
        <v>4459655.8</v>
      </c>
      <c r="D10" s="23">
        <v>4459655.8</v>
      </c>
      <c r="E10" s="23">
        <v>4459655.8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</row>
  </sheetData>
  <mergeCells count="19">
    <mergeCell ref="A2:S2"/>
    <mergeCell ref="A3:D3"/>
    <mergeCell ref="D4:N4"/>
    <mergeCell ref="O4:S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89583333333333" right="0.389583333333333" top="0.509722222222222" bottom="0.509722222222222" header="0.309722222222222" footer="0.309722222222222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O29"/>
  <sheetViews>
    <sheetView showZeros="0" topLeftCell="I1" workbookViewId="0">
      <selection activeCell="A1" sqref="A1"/>
    </sheetView>
  </sheetViews>
  <sheetFormatPr defaultColWidth="9.14583333333333" defaultRowHeight="14.25" customHeight="1"/>
  <cols>
    <col min="1" max="1" width="14.28125" customWidth="1"/>
    <col min="2" max="2" width="37.7083333333333" customWidth="1"/>
    <col min="3" max="6" width="19.1458333333333" customWidth="1"/>
    <col min="7" max="8" width="19" customWidth="1"/>
    <col min="9" max="9" width="18.8541666666667" customWidth="1"/>
    <col min="10" max="11" width="19" customWidth="1"/>
    <col min="12" max="14" width="18.8541666666667" customWidth="1"/>
    <col min="15" max="15" width="19" customWidth="1"/>
  </cols>
  <sheetData>
    <row r="1" ht="15" customHeight="1" spans="1:15">
      <c r="A1" s="1"/>
      <c r="B1" s="1"/>
      <c r="C1" s="1"/>
      <c r="D1" s="166"/>
      <c r="E1" s="1"/>
      <c r="F1" s="1"/>
      <c r="G1" s="1"/>
      <c r="H1" s="166"/>
      <c r="I1" s="1"/>
      <c r="J1" s="166"/>
      <c r="K1" s="1"/>
      <c r="L1" s="1"/>
      <c r="M1" s="1"/>
      <c r="N1" s="1"/>
      <c r="O1" s="39" t="s">
        <v>72</v>
      </c>
    </row>
    <row r="2" ht="42" customHeight="1" spans="1:15">
      <c r="A2" s="5" t="str">
        <f>"2025"&amp;"年部门支出预算表"</f>
        <v>2025年部门支出预算表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</row>
    <row r="3" ht="18.75" customHeight="1" spans="1:15">
      <c r="A3" s="168" t="str">
        <f>"单位名称："&amp;"耿马傣族佤族自治县商务局"</f>
        <v>单位名称：耿马傣族佤族自治县商务局</v>
      </c>
      <c r="B3" s="169"/>
      <c r="C3" s="62"/>
      <c r="D3" s="30"/>
      <c r="E3" s="62"/>
      <c r="F3" s="62"/>
      <c r="G3" s="62"/>
      <c r="H3" s="30"/>
      <c r="I3" s="62"/>
      <c r="J3" s="30"/>
      <c r="K3" s="62"/>
      <c r="L3" s="62"/>
      <c r="M3" s="174"/>
      <c r="N3" s="174"/>
      <c r="O3" s="39" t="s">
        <v>1</v>
      </c>
    </row>
    <row r="4" ht="18.75" customHeight="1" spans="1:15">
      <c r="A4" s="10" t="s">
        <v>73</v>
      </c>
      <c r="B4" s="10" t="s">
        <v>74</v>
      </c>
      <c r="C4" s="10" t="s">
        <v>55</v>
      </c>
      <c r="D4" s="12" t="s">
        <v>58</v>
      </c>
      <c r="E4" s="74" t="s">
        <v>75</v>
      </c>
      <c r="F4" s="137" t="s">
        <v>76</v>
      </c>
      <c r="G4" s="10" t="s">
        <v>59</v>
      </c>
      <c r="H4" s="10" t="s">
        <v>60</v>
      </c>
      <c r="I4" s="10" t="s">
        <v>77</v>
      </c>
      <c r="J4" s="12" t="s">
        <v>78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66" t="s">
        <v>57</v>
      </c>
      <c r="E5" s="92" t="s">
        <v>75</v>
      </c>
      <c r="F5" s="92" t="s">
        <v>76</v>
      </c>
      <c r="G5" s="18"/>
      <c r="H5" s="18"/>
      <c r="I5" s="18"/>
      <c r="J5" s="66" t="s">
        <v>57</v>
      </c>
      <c r="K5" s="46" t="s">
        <v>79</v>
      </c>
      <c r="L5" s="46" t="s">
        <v>80</v>
      </c>
      <c r="M5" s="46" t="s">
        <v>81</v>
      </c>
      <c r="N5" s="46" t="s">
        <v>82</v>
      </c>
      <c r="O5" s="46" t="s">
        <v>83</v>
      </c>
    </row>
    <row r="6" ht="18.75" customHeight="1" spans="1:15">
      <c r="A6" s="116">
        <v>1</v>
      </c>
      <c r="B6" s="116">
        <v>2</v>
      </c>
      <c r="C6" s="66">
        <v>3</v>
      </c>
      <c r="D6" s="66">
        <v>4</v>
      </c>
      <c r="E6" s="66">
        <v>5</v>
      </c>
      <c r="F6" s="66">
        <v>6</v>
      </c>
      <c r="G6" s="66">
        <v>7</v>
      </c>
      <c r="H6" s="66">
        <v>8</v>
      </c>
      <c r="I6" s="66">
        <v>9</v>
      </c>
      <c r="J6" s="66">
        <v>10</v>
      </c>
      <c r="K6" s="66">
        <v>11</v>
      </c>
      <c r="L6" s="66">
        <v>12</v>
      </c>
      <c r="M6" s="66">
        <v>13</v>
      </c>
      <c r="N6" s="66">
        <v>14</v>
      </c>
      <c r="O6" s="66">
        <v>15</v>
      </c>
    </row>
    <row r="7" ht="18.75" customHeight="1" spans="1:15">
      <c r="A7" s="131" t="s">
        <v>84</v>
      </c>
      <c r="B7" s="155" t="s">
        <v>85</v>
      </c>
      <c r="C7" s="23">
        <v>1702767.9</v>
      </c>
      <c r="D7" s="23">
        <v>1702767.9</v>
      </c>
      <c r="E7" s="23">
        <v>1691367.9</v>
      </c>
      <c r="F7" s="23">
        <v>11400</v>
      </c>
      <c r="G7" s="23"/>
      <c r="H7" s="23"/>
      <c r="I7" s="23"/>
      <c r="J7" s="23"/>
      <c r="K7" s="23"/>
      <c r="L7" s="23"/>
      <c r="M7" s="23"/>
      <c r="N7" s="23"/>
      <c r="O7" s="23"/>
    </row>
    <row r="8" ht="18.75" customHeight="1" spans="1:15">
      <c r="A8" s="170" t="s">
        <v>86</v>
      </c>
      <c r="B8" s="171" t="str">
        <f>"  "&amp;"商贸事务"</f>
        <v>  商贸事务</v>
      </c>
      <c r="C8" s="23">
        <v>1702767.9</v>
      </c>
      <c r="D8" s="23">
        <v>1702767.9</v>
      </c>
      <c r="E8" s="23">
        <v>1691367.9</v>
      </c>
      <c r="F8" s="23">
        <v>11400</v>
      </c>
      <c r="G8" s="23"/>
      <c r="H8" s="23"/>
      <c r="I8" s="23"/>
      <c r="J8" s="23"/>
      <c r="K8" s="23"/>
      <c r="L8" s="23"/>
      <c r="M8" s="23"/>
      <c r="N8" s="23"/>
      <c r="O8" s="23"/>
    </row>
    <row r="9" ht="18.75" customHeight="1" spans="1:15">
      <c r="A9" s="170" t="s">
        <v>87</v>
      </c>
      <c r="B9" s="171" t="str">
        <f>"    "&amp;"行政运行"</f>
        <v>    行政运行</v>
      </c>
      <c r="C9" s="23">
        <v>1691367.9</v>
      </c>
      <c r="D9" s="23">
        <v>1691367.9</v>
      </c>
      <c r="E9" s="23">
        <v>1691367.9</v>
      </c>
      <c r="F9" s="23"/>
      <c r="G9" s="23"/>
      <c r="H9" s="23"/>
      <c r="I9" s="23"/>
      <c r="J9" s="23"/>
      <c r="K9" s="23"/>
      <c r="L9" s="23"/>
      <c r="M9" s="23"/>
      <c r="N9" s="23"/>
      <c r="O9" s="23"/>
    </row>
    <row r="10" ht="18.75" customHeight="1" spans="1:15">
      <c r="A10" s="170" t="s">
        <v>88</v>
      </c>
      <c r="B10" s="171" t="str">
        <f>"    "&amp;"其他商贸事务支出"</f>
        <v>    其他商贸事务支出</v>
      </c>
      <c r="C10" s="23">
        <v>11400</v>
      </c>
      <c r="D10" s="23">
        <v>11400</v>
      </c>
      <c r="E10" s="23"/>
      <c r="F10" s="23">
        <v>11400</v>
      </c>
      <c r="G10" s="23"/>
      <c r="H10" s="23"/>
      <c r="I10" s="23"/>
      <c r="J10" s="23"/>
      <c r="K10" s="23"/>
      <c r="L10" s="23"/>
      <c r="M10" s="23"/>
      <c r="N10" s="23"/>
      <c r="O10" s="23"/>
    </row>
    <row r="11" ht="18.75" customHeight="1" spans="1:15">
      <c r="A11" s="131" t="s">
        <v>89</v>
      </c>
      <c r="B11" s="155" t="s">
        <v>90</v>
      </c>
      <c r="C11" s="23">
        <v>337744.44</v>
      </c>
      <c r="D11" s="23">
        <v>337744.44</v>
      </c>
      <c r="E11" s="23">
        <v>337744.44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170" t="s">
        <v>91</v>
      </c>
      <c r="B12" s="171" t="str">
        <f>"  "&amp;"行政事业单位养老支出"</f>
        <v>  行政事业单位养老支出</v>
      </c>
      <c r="C12" s="23">
        <v>337744.44</v>
      </c>
      <c r="D12" s="23">
        <v>337744.44</v>
      </c>
      <c r="E12" s="23">
        <v>337744.44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170" t="s">
        <v>92</v>
      </c>
      <c r="B13" s="171" t="str">
        <f>"    "&amp;"行政单位离退休"</f>
        <v>    行政单位离退休</v>
      </c>
      <c r="C13" s="23">
        <v>130198.2</v>
      </c>
      <c r="D13" s="23">
        <v>130198.2</v>
      </c>
      <c r="E13" s="23">
        <v>130198.2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170" t="s">
        <v>93</v>
      </c>
      <c r="B14" s="171" t="str">
        <f>"    "&amp;"机关事业单位基本养老保险缴费支出"</f>
        <v>    机关事业单位基本养老保险缴费支出</v>
      </c>
      <c r="C14" s="23">
        <v>207546.24</v>
      </c>
      <c r="D14" s="23">
        <v>207546.24</v>
      </c>
      <c r="E14" s="23">
        <v>207546.24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31" t="s">
        <v>94</v>
      </c>
      <c r="B15" s="155" t="s">
        <v>95</v>
      </c>
      <c r="C15" s="23">
        <v>99024.97</v>
      </c>
      <c r="D15" s="23">
        <v>99024.97</v>
      </c>
      <c r="E15" s="23">
        <v>99024.97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70" t="s">
        <v>96</v>
      </c>
      <c r="B16" s="171" t="str">
        <f>"  "&amp;"行政事业单位医疗"</f>
        <v>  行政事业单位医疗</v>
      </c>
      <c r="C16" s="23">
        <v>99024.97</v>
      </c>
      <c r="D16" s="23">
        <v>99024.97</v>
      </c>
      <c r="E16" s="23">
        <v>99024.97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170" t="s">
        <v>97</v>
      </c>
      <c r="B17" s="171" t="str">
        <f>"    "&amp;"行政单位医疗"</f>
        <v>    行政单位医疗</v>
      </c>
      <c r="C17" s="23">
        <v>69499.34</v>
      </c>
      <c r="D17" s="23">
        <v>69499.34</v>
      </c>
      <c r="E17" s="23">
        <v>69499.34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70" t="s">
        <v>98</v>
      </c>
      <c r="B18" s="171" t="str">
        <f>"    "&amp;"事业单位医疗"</f>
        <v>    事业单位医疗</v>
      </c>
      <c r="C18" s="23">
        <v>22599.3</v>
      </c>
      <c r="D18" s="23">
        <v>22599.3</v>
      </c>
      <c r="E18" s="23">
        <v>22599.3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70" t="s">
        <v>99</v>
      </c>
      <c r="B19" s="171" t="str">
        <f>"    "&amp;"其他行政事业单位医疗支出"</f>
        <v>    其他行政事业单位医疗支出</v>
      </c>
      <c r="C19" s="23">
        <v>6926.33</v>
      </c>
      <c r="D19" s="23">
        <v>6926.33</v>
      </c>
      <c r="E19" s="23">
        <v>6926.33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31" t="s">
        <v>100</v>
      </c>
      <c r="B20" s="155" t="s">
        <v>101</v>
      </c>
      <c r="C20" s="23">
        <v>14458.81</v>
      </c>
      <c r="D20" s="23">
        <v>14458.81</v>
      </c>
      <c r="E20" s="23"/>
      <c r="F20" s="23">
        <v>14458.81</v>
      </c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70" t="s">
        <v>102</v>
      </c>
      <c r="B21" s="171" t="str">
        <f>"  "&amp;"公路水路运输"</f>
        <v>  公路水路运输</v>
      </c>
      <c r="C21" s="23">
        <v>14458.81</v>
      </c>
      <c r="D21" s="23">
        <v>14458.81</v>
      </c>
      <c r="E21" s="23"/>
      <c r="F21" s="23">
        <v>14458.81</v>
      </c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170" t="s">
        <v>103</v>
      </c>
      <c r="B22" s="171" t="str">
        <f>"    "&amp;"口岸建设"</f>
        <v>    口岸建设</v>
      </c>
      <c r="C22" s="23">
        <v>14458.81</v>
      </c>
      <c r="D22" s="23">
        <v>14458.81</v>
      </c>
      <c r="E22" s="23"/>
      <c r="F22" s="23">
        <v>14458.81</v>
      </c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131" t="s">
        <v>104</v>
      </c>
      <c r="B23" s="155" t="s">
        <v>105</v>
      </c>
      <c r="C23" s="23">
        <v>2150000</v>
      </c>
      <c r="D23" s="23">
        <v>2150000</v>
      </c>
      <c r="E23" s="23"/>
      <c r="F23" s="23">
        <v>2150000</v>
      </c>
      <c r="G23" s="23"/>
      <c r="H23" s="23"/>
      <c r="I23" s="23"/>
      <c r="J23" s="23"/>
      <c r="K23" s="23"/>
      <c r="L23" s="23"/>
      <c r="M23" s="23"/>
      <c r="N23" s="23"/>
      <c r="O23" s="23"/>
    </row>
    <row r="24" ht="18.75" customHeight="1" spans="1:15">
      <c r="A24" s="170" t="s">
        <v>106</v>
      </c>
      <c r="B24" s="171" t="str">
        <f>"  "&amp;"商业流通事务"</f>
        <v>  商业流通事务</v>
      </c>
      <c r="C24" s="23">
        <v>2150000</v>
      </c>
      <c r="D24" s="23">
        <v>2150000</v>
      </c>
      <c r="E24" s="23"/>
      <c r="F24" s="23">
        <v>2150000</v>
      </c>
      <c r="G24" s="23"/>
      <c r="H24" s="23"/>
      <c r="I24" s="23"/>
      <c r="J24" s="23"/>
      <c r="K24" s="23"/>
      <c r="L24" s="23"/>
      <c r="M24" s="23"/>
      <c r="N24" s="23"/>
      <c r="O24" s="23"/>
    </row>
    <row r="25" ht="18.75" customHeight="1" spans="1:15">
      <c r="A25" s="170" t="s">
        <v>107</v>
      </c>
      <c r="B25" s="171" t="str">
        <f>"    "&amp;"其他商业流通事务支出"</f>
        <v>    其他商业流通事务支出</v>
      </c>
      <c r="C25" s="23">
        <v>2150000</v>
      </c>
      <c r="D25" s="23">
        <v>2150000</v>
      </c>
      <c r="E25" s="23"/>
      <c r="F25" s="23">
        <v>2150000</v>
      </c>
      <c r="G25" s="23"/>
      <c r="H25" s="23"/>
      <c r="I25" s="23"/>
      <c r="J25" s="23"/>
      <c r="K25" s="23"/>
      <c r="L25" s="23"/>
      <c r="M25" s="23"/>
      <c r="N25" s="23"/>
      <c r="O25" s="23"/>
    </row>
    <row r="26" ht="18.75" customHeight="1" spans="1:15">
      <c r="A26" s="131" t="s">
        <v>108</v>
      </c>
      <c r="B26" s="155" t="s">
        <v>109</v>
      </c>
      <c r="C26" s="23">
        <v>155659.68</v>
      </c>
      <c r="D26" s="23">
        <v>155659.68</v>
      </c>
      <c r="E26" s="23">
        <v>155659.68</v>
      </c>
      <c r="F26" s="23"/>
      <c r="G26" s="23"/>
      <c r="H26" s="23"/>
      <c r="I26" s="23"/>
      <c r="J26" s="23"/>
      <c r="K26" s="23"/>
      <c r="L26" s="23"/>
      <c r="M26" s="23"/>
      <c r="N26" s="23"/>
      <c r="O26" s="23"/>
    </row>
    <row r="27" ht="18.75" customHeight="1" spans="1:15">
      <c r="A27" s="170" t="s">
        <v>110</v>
      </c>
      <c r="B27" s="171" t="str">
        <f>"  "&amp;"住房改革支出"</f>
        <v>  住房改革支出</v>
      </c>
      <c r="C27" s="23">
        <v>155659.68</v>
      </c>
      <c r="D27" s="23">
        <v>155659.68</v>
      </c>
      <c r="E27" s="23">
        <v>155659.68</v>
      </c>
      <c r="F27" s="23"/>
      <c r="G27" s="23"/>
      <c r="H27" s="23"/>
      <c r="I27" s="23"/>
      <c r="J27" s="23"/>
      <c r="K27" s="23"/>
      <c r="L27" s="23"/>
      <c r="M27" s="23"/>
      <c r="N27" s="23"/>
      <c r="O27" s="23"/>
    </row>
    <row r="28" ht="18.75" customHeight="1" spans="1:15">
      <c r="A28" s="170" t="s">
        <v>111</v>
      </c>
      <c r="B28" s="171" t="str">
        <f>"    "&amp;"住房公积金"</f>
        <v>    住房公积金</v>
      </c>
      <c r="C28" s="23">
        <v>155659.68</v>
      </c>
      <c r="D28" s="23">
        <v>155659.68</v>
      </c>
      <c r="E28" s="23">
        <v>155659.68</v>
      </c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29" ht="18.75" customHeight="1" spans="1:15">
      <c r="A29" s="172" t="s">
        <v>112</v>
      </c>
      <c r="B29" s="173" t="s">
        <v>112</v>
      </c>
      <c r="C29" s="23">
        <v>4459655.8</v>
      </c>
      <c r="D29" s="23">
        <v>4459655.8</v>
      </c>
      <c r="E29" s="23">
        <v>2283796.99</v>
      </c>
      <c r="F29" s="23">
        <v>2175858.81</v>
      </c>
      <c r="G29" s="23"/>
      <c r="H29" s="23"/>
      <c r="I29" s="23"/>
      <c r="J29" s="23"/>
      <c r="K29" s="23"/>
      <c r="L29" s="23"/>
      <c r="M29" s="23"/>
      <c r="N29" s="23"/>
      <c r="O29" s="23"/>
    </row>
  </sheetData>
  <mergeCells count="11">
    <mergeCell ref="A2:O2"/>
    <mergeCell ref="A3:L3"/>
    <mergeCell ref="D4:F4"/>
    <mergeCell ref="J4:O4"/>
    <mergeCell ref="A29:B29"/>
    <mergeCell ref="A4:A5"/>
    <mergeCell ref="B4:B5"/>
    <mergeCell ref="C4:C5"/>
    <mergeCell ref="G4:G5"/>
    <mergeCell ref="H4:H5"/>
    <mergeCell ref="I4:I5"/>
  </mergeCells>
  <printOptions horizontalCentered="1"/>
  <pageMargins left="0.389583333333333" right="0.389583333333333" top="0.509722222222222" bottom="0.509722222222222" header="0.309722222222222" footer="0.309722222222222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5"/>
  <sheetViews>
    <sheetView showZeros="0" workbookViewId="0">
      <selection activeCell="A1" sqref="A1"/>
    </sheetView>
  </sheetViews>
  <sheetFormatPr defaultColWidth="9.14583333333333" defaultRowHeight="14.25" customHeight="1" outlineLevelCol="3"/>
  <cols>
    <col min="1" max="1" width="39.28125" customWidth="1"/>
    <col min="2" max="2" width="30.8541666666667" customWidth="1"/>
    <col min="3" max="3" width="35.8541666666667" customWidth="1"/>
    <col min="4" max="4" width="29.8541666666667" customWidth="1"/>
  </cols>
  <sheetData>
    <row r="1" ht="15" customHeight="1" spans="1:4">
      <c r="A1" s="1"/>
      <c r="B1" s="1"/>
      <c r="C1" s="1"/>
      <c r="D1" s="39" t="s">
        <v>113</v>
      </c>
    </row>
    <row r="2" ht="36" customHeight="1" spans="1:4">
      <c r="A2" s="5" t="str">
        <f>"2025"&amp;"年部门财政拨款收支预算总表"</f>
        <v>2025年部门财政拨款收支预算总表</v>
      </c>
      <c r="B2" s="153"/>
      <c r="C2" s="153"/>
      <c r="D2" s="153"/>
    </row>
    <row r="3" ht="18.75" customHeight="1" spans="1:4">
      <c r="A3" s="7" t="str">
        <f>"单位名称："&amp;"耿马傣族佤族自治县商务局"</f>
        <v>单位名称：耿马傣族佤族自治县商务局</v>
      </c>
      <c r="B3" s="154"/>
      <c r="C3" s="154"/>
      <c r="D3" s="39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1" t="s">
        <v>4</v>
      </c>
      <c r="B5" s="106" t="str">
        <f>"2025"&amp;"年预算数"</f>
        <v>2025年预算数</v>
      </c>
      <c r="C5" s="31" t="s">
        <v>114</v>
      </c>
      <c r="D5" s="106" t="str">
        <f>"2025"&amp;"年预算数"</f>
        <v>2025年预算数</v>
      </c>
    </row>
    <row r="6" ht="18.75" customHeight="1" spans="1:4">
      <c r="A6" s="33"/>
      <c r="B6" s="18"/>
      <c r="C6" s="33"/>
      <c r="D6" s="18"/>
    </row>
    <row r="7" ht="18.75" customHeight="1" spans="1:4">
      <c r="A7" s="155" t="s">
        <v>115</v>
      </c>
      <c r="B7" s="23">
        <v>4459655.8</v>
      </c>
      <c r="C7" s="22" t="s">
        <v>116</v>
      </c>
      <c r="D7" s="23">
        <v>4459655.8</v>
      </c>
    </row>
    <row r="8" ht="18.75" customHeight="1" spans="1:4">
      <c r="A8" s="156" t="s">
        <v>117</v>
      </c>
      <c r="B8" s="23">
        <v>4459655.8</v>
      </c>
      <c r="C8" s="22" t="s">
        <v>118</v>
      </c>
      <c r="D8" s="23">
        <v>1702767.9</v>
      </c>
    </row>
    <row r="9" ht="18.75" customHeight="1" spans="1:4">
      <c r="A9" s="156" t="s">
        <v>119</v>
      </c>
      <c r="B9" s="23"/>
      <c r="C9" s="22" t="s">
        <v>120</v>
      </c>
      <c r="D9" s="23"/>
    </row>
    <row r="10" ht="18.75" customHeight="1" spans="1:4">
      <c r="A10" s="156" t="s">
        <v>121</v>
      </c>
      <c r="B10" s="23"/>
      <c r="C10" s="22" t="s">
        <v>122</v>
      </c>
      <c r="D10" s="23"/>
    </row>
    <row r="11" ht="18.75" customHeight="1" spans="1:4">
      <c r="A11" s="157" t="s">
        <v>123</v>
      </c>
      <c r="B11" s="23"/>
      <c r="C11" s="158" t="s">
        <v>124</v>
      </c>
      <c r="D11" s="23"/>
    </row>
    <row r="12" ht="18.75" customHeight="1" spans="1:4">
      <c r="A12" s="159" t="s">
        <v>117</v>
      </c>
      <c r="B12" s="23"/>
      <c r="C12" s="160" t="s">
        <v>125</v>
      </c>
      <c r="D12" s="23"/>
    </row>
    <row r="13" ht="18.75" customHeight="1" spans="1:4">
      <c r="A13" s="159" t="s">
        <v>119</v>
      </c>
      <c r="B13" s="23"/>
      <c r="C13" s="160" t="s">
        <v>126</v>
      </c>
      <c r="D13" s="23"/>
    </row>
    <row r="14" ht="18.75" customHeight="1" spans="1:4">
      <c r="A14" s="159" t="s">
        <v>121</v>
      </c>
      <c r="B14" s="23"/>
      <c r="C14" s="160" t="s">
        <v>127</v>
      </c>
      <c r="D14" s="23"/>
    </row>
    <row r="15" ht="18.75" customHeight="1" spans="1:4">
      <c r="A15" s="159" t="s">
        <v>26</v>
      </c>
      <c r="B15" s="23"/>
      <c r="C15" s="160" t="s">
        <v>128</v>
      </c>
      <c r="D15" s="23">
        <v>337744.44</v>
      </c>
    </row>
    <row r="16" ht="18.75" customHeight="1" spans="1:4">
      <c r="A16" s="159" t="s">
        <v>26</v>
      </c>
      <c r="B16" s="23" t="s">
        <v>26</v>
      </c>
      <c r="C16" s="160" t="s">
        <v>129</v>
      </c>
      <c r="D16" s="23">
        <v>99024.97</v>
      </c>
    </row>
    <row r="17" ht="18.75" customHeight="1" spans="1:4">
      <c r="A17" s="161" t="s">
        <v>26</v>
      </c>
      <c r="B17" s="23" t="s">
        <v>26</v>
      </c>
      <c r="C17" s="160" t="s">
        <v>130</v>
      </c>
      <c r="D17" s="23"/>
    </row>
    <row r="18" ht="18.75" customHeight="1" spans="1:4">
      <c r="A18" s="161" t="s">
        <v>26</v>
      </c>
      <c r="B18" s="23" t="s">
        <v>26</v>
      </c>
      <c r="C18" s="160" t="s">
        <v>131</v>
      </c>
      <c r="D18" s="23"/>
    </row>
    <row r="19" ht="18.75" customHeight="1" spans="1:4">
      <c r="A19" s="162" t="s">
        <v>26</v>
      </c>
      <c r="B19" s="23" t="s">
        <v>26</v>
      </c>
      <c r="C19" s="160" t="s">
        <v>132</v>
      </c>
      <c r="D19" s="23"/>
    </row>
    <row r="20" ht="18.75" customHeight="1" spans="1:4">
      <c r="A20" s="162" t="s">
        <v>26</v>
      </c>
      <c r="B20" s="23" t="s">
        <v>26</v>
      </c>
      <c r="C20" s="160" t="s">
        <v>133</v>
      </c>
      <c r="D20" s="23">
        <v>14458.81</v>
      </c>
    </row>
    <row r="21" ht="18.75" customHeight="1" spans="1:4">
      <c r="A21" s="162" t="s">
        <v>26</v>
      </c>
      <c r="B21" s="23" t="s">
        <v>26</v>
      </c>
      <c r="C21" s="160" t="s">
        <v>134</v>
      </c>
      <c r="D21" s="23"/>
    </row>
    <row r="22" ht="18.75" customHeight="1" spans="1:4">
      <c r="A22" s="162" t="s">
        <v>26</v>
      </c>
      <c r="B22" s="23" t="s">
        <v>26</v>
      </c>
      <c r="C22" s="160" t="s">
        <v>135</v>
      </c>
      <c r="D22" s="23">
        <v>2150000</v>
      </c>
    </row>
    <row r="23" ht="18.75" customHeight="1" spans="1:4">
      <c r="A23" s="162" t="s">
        <v>26</v>
      </c>
      <c r="B23" s="23" t="s">
        <v>26</v>
      </c>
      <c r="C23" s="160" t="s">
        <v>136</v>
      </c>
      <c r="D23" s="23"/>
    </row>
    <row r="24" ht="18.75" customHeight="1" spans="1:4">
      <c r="A24" s="162" t="s">
        <v>26</v>
      </c>
      <c r="B24" s="23" t="s">
        <v>26</v>
      </c>
      <c r="C24" s="160" t="s">
        <v>137</v>
      </c>
      <c r="D24" s="23"/>
    </row>
    <row r="25" ht="18.75" customHeight="1" spans="1:4">
      <c r="A25" s="162" t="s">
        <v>26</v>
      </c>
      <c r="B25" s="23" t="s">
        <v>26</v>
      </c>
      <c r="C25" s="160" t="s">
        <v>138</v>
      </c>
      <c r="D25" s="23"/>
    </row>
    <row r="26" ht="18.75" customHeight="1" spans="1:4">
      <c r="A26" s="162" t="s">
        <v>26</v>
      </c>
      <c r="B26" s="23" t="s">
        <v>26</v>
      </c>
      <c r="C26" s="160" t="s">
        <v>139</v>
      </c>
      <c r="D26" s="23">
        <v>155659.68</v>
      </c>
    </row>
    <row r="27" ht="18.75" customHeight="1" spans="1:4">
      <c r="A27" s="162" t="s">
        <v>26</v>
      </c>
      <c r="B27" s="23" t="s">
        <v>26</v>
      </c>
      <c r="C27" s="160" t="s">
        <v>140</v>
      </c>
      <c r="D27" s="23"/>
    </row>
    <row r="28" ht="18.75" customHeight="1" spans="1:4">
      <c r="A28" s="162" t="s">
        <v>26</v>
      </c>
      <c r="B28" s="23" t="s">
        <v>26</v>
      </c>
      <c r="C28" s="160" t="s">
        <v>141</v>
      </c>
      <c r="D28" s="23"/>
    </row>
    <row r="29" ht="18.75" customHeight="1" spans="1:4">
      <c r="A29" s="162" t="s">
        <v>26</v>
      </c>
      <c r="B29" s="23" t="s">
        <v>26</v>
      </c>
      <c r="C29" s="160" t="s">
        <v>142</v>
      </c>
      <c r="D29" s="23"/>
    </row>
    <row r="30" ht="18.75" customHeight="1" spans="1:4">
      <c r="A30" s="162" t="s">
        <v>26</v>
      </c>
      <c r="B30" s="23" t="s">
        <v>26</v>
      </c>
      <c r="C30" s="160" t="s">
        <v>143</v>
      </c>
      <c r="D30" s="23"/>
    </row>
    <row r="31" ht="18.75" customHeight="1" spans="1:4">
      <c r="A31" s="163" t="s">
        <v>26</v>
      </c>
      <c r="B31" s="23" t="s">
        <v>26</v>
      </c>
      <c r="C31" s="160" t="s">
        <v>144</v>
      </c>
      <c r="D31" s="23"/>
    </row>
    <row r="32" ht="18.75" customHeight="1" spans="1:4">
      <c r="A32" s="163" t="s">
        <v>26</v>
      </c>
      <c r="B32" s="23" t="s">
        <v>26</v>
      </c>
      <c r="C32" s="160" t="s">
        <v>145</v>
      </c>
      <c r="D32" s="23"/>
    </row>
    <row r="33" ht="18.75" customHeight="1" spans="1:4">
      <c r="A33" s="163" t="s">
        <v>26</v>
      </c>
      <c r="B33" s="23" t="s">
        <v>26</v>
      </c>
      <c r="C33" s="160" t="s">
        <v>146</v>
      </c>
      <c r="D33" s="23"/>
    </row>
    <row r="34" ht="18.75" customHeight="1" spans="1:4">
      <c r="A34" s="163" t="s">
        <v>26</v>
      </c>
      <c r="B34" s="23" t="s">
        <v>26</v>
      </c>
      <c r="C34" s="160" t="s">
        <v>147</v>
      </c>
      <c r="D34" s="23"/>
    </row>
    <row r="35" ht="18.75" customHeight="1" spans="1:4">
      <c r="A35" s="55" t="s">
        <v>148</v>
      </c>
      <c r="B35" s="164">
        <v>4459655.8</v>
      </c>
      <c r="C35" s="165" t="s">
        <v>51</v>
      </c>
      <c r="D35" s="164">
        <v>4459655.8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9583333333333" right="0.389583333333333" top="0.509722222222222" bottom="0.509722222222222" header="0.309722222222222" footer="0.309722222222222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29"/>
  <sheetViews>
    <sheetView showZeros="0" workbookViewId="0">
      <selection activeCell="A1" sqref="A1"/>
    </sheetView>
  </sheetViews>
  <sheetFormatPr defaultColWidth="9.14583333333333" defaultRowHeight="14.25" customHeight="1" outlineLevelCol="6"/>
  <cols>
    <col min="1" max="1" width="20.1458333333333" customWidth="1"/>
    <col min="2" max="2" width="44" customWidth="1"/>
    <col min="3" max="3" width="24.28125" customWidth="1"/>
    <col min="4" max="4" width="20.4270833333333" customWidth="1"/>
    <col min="5" max="7" width="24.28125" customWidth="1"/>
  </cols>
  <sheetData>
    <row r="1" ht="15" customHeight="1" spans="4:7">
      <c r="D1" s="144"/>
      <c r="F1" s="57"/>
      <c r="G1" s="39" t="s">
        <v>149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45"/>
      <c r="C2" s="145"/>
      <c r="D2" s="145"/>
      <c r="E2" s="145"/>
      <c r="F2" s="145"/>
      <c r="G2" s="145"/>
    </row>
    <row r="3" ht="18" customHeight="1" spans="1:7">
      <c r="A3" s="146" t="str">
        <f>"单位名称："&amp;"耿马傣族佤族自治县商务局"</f>
        <v>单位名称：耿马傣族佤族自治县商务局</v>
      </c>
      <c r="B3" s="29"/>
      <c r="C3" s="30"/>
      <c r="D3" s="30"/>
      <c r="E3" s="30"/>
      <c r="F3" s="101"/>
      <c r="G3" s="39" t="s">
        <v>1</v>
      </c>
    </row>
    <row r="4" ht="20.25" customHeight="1" spans="1:7">
      <c r="A4" s="147" t="s">
        <v>150</v>
      </c>
      <c r="B4" s="148"/>
      <c r="C4" s="106" t="s">
        <v>55</v>
      </c>
      <c r="D4" s="129" t="s">
        <v>75</v>
      </c>
      <c r="E4" s="13"/>
      <c r="F4" s="14"/>
      <c r="G4" s="122" t="s">
        <v>76</v>
      </c>
    </row>
    <row r="5" ht="20.25" customHeight="1" spans="1:7">
      <c r="A5" s="149" t="s">
        <v>73</v>
      </c>
      <c r="B5" s="149" t="s">
        <v>74</v>
      </c>
      <c r="C5" s="33"/>
      <c r="D5" s="66" t="s">
        <v>57</v>
      </c>
      <c r="E5" s="66" t="s">
        <v>151</v>
      </c>
      <c r="F5" s="66" t="s">
        <v>152</v>
      </c>
      <c r="G5" s="94"/>
    </row>
    <row r="6" ht="19.5" customHeight="1" spans="1:7">
      <c r="A6" s="149" t="s">
        <v>153</v>
      </c>
      <c r="B6" s="149" t="s">
        <v>154</v>
      </c>
      <c r="C6" s="149" t="s">
        <v>155</v>
      </c>
      <c r="D6" s="66">
        <v>4</v>
      </c>
      <c r="E6" s="150" t="s">
        <v>156</v>
      </c>
      <c r="F6" s="150" t="s">
        <v>157</v>
      </c>
      <c r="G6" s="149" t="s">
        <v>158</v>
      </c>
    </row>
    <row r="7" ht="18" customHeight="1" spans="1:7">
      <c r="A7" s="34" t="s">
        <v>84</v>
      </c>
      <c r="B7" s="34" t="s">
        <v>85</v>
      </c>
      <c r="C7" s="23">
        <v>1702767.9</v>
      </c>
      <c r="D7" s="23">
        <v>1691367.9</v>
      </c>
      <c r="E7" s="23">
        <v>1510438.59</v>
      </c>
      <c r="F7" s="23">
        <v>180929.31</v>
      </c>
      <c r="G7" s="23">
        <v>11400</v>
      </c>
    </row>
    <row r="8" ht="18" customHeight="1" spans="1:7">
      <c r="A8" s="117" t="s">
        <v>86</v>
      </c>
      <c r="B8" s="117" t="s">
        <v>159</v>
      </c>
      <c r="C8" s="23">
        <v>1702767.9</v>
      </c>
      <c r="D8" s="23">
        <v>1691367.9</v>
      </c>
      <c r="E8" s="23">
        <v>1510438.59</v>
      </c>
      <c r="F8" s="23">
        <v>180929.31</v>
      </c>
      <c r="G8" s="23">
        <v>11400</v>
      </c>
    </row>
    <row r="9" ht="18" customHeight="1" spans="1:7">
      <c r="A9" s="118" t="s">
        <v>87</v>
      </c>
      <c r="B9" s="118" t="s">
        <v>160</v>
      </c>
      <c r="C9" s="23">
        <v>1691367.9</v>
      </c>
      <c r="D9" s="23">
        <v>1691367.9</v>
      </c>
      <c r="E9" s="23">
        <v>1510438.59</v>
      </c>
      <c r="F9" s="23">
        <v>180929.31</v>
      </c>
      <c r="G9" s="23"/>
    </row>
    <row r="10" ht="18" customHeight="1" spans="1:7">
      <c r="A10" s="118" t="s">
        <v>88</v>
      </c>
      <c r="B10" s="118" t="s">
        <v>161</v>
      </c>
      <c r="C10" s="23">
        <v>11400</v>
      </c>
      <c r="D10" s="23"/>
      <c r="E10" s="23"/>
      <c r="F10" s="23"/>
      <c r="G10" s="23">
        <v>11400</v>
      </c>
    </row>
    <row r="11" ht="18" customHeight="1" spans="1:7">
      <c r="A11" s="34" t="s">
        <v>89</v>
      </c>
      <c r="B11" s="34" t="s">
        <v>90</v>
      </c>
      <c r="C11" s="23">
        <v>337744.44</v>
      </c>
      <c r="D11" s="23">
        <v>337744.44</v>
      </c>
      <c r="E11" s="23">
        <v>337744.44</v>
      </c>
      <c r="F11" s="23"/>
      <c r="G11" s="23"/>
    </row>
    <row r="12" ht="18" customHeight="1" spans="1:7">
      <c r="A12" s="117" t="s">
        <v>91</v>
      </c>
      <c r="B12" s="117" t="s">
        <v>162</v>
      </c>
      <c r="C12" s="23">
        <v>337744.44</v>
      </c>
      <c r="D12" s="23">
        <v>337744.44</v>
      </c>
      <c r="E12" s="23">
        <v>337744.44</v>
      </c>
      <c r="F12" s="23"/>
      <c r="G12" s="23"/>
    </row>
    <row r="13" ht="18" customHeight="1" spans="1:7">
      <c r="A13" s="118" t="s">
        <v>92</v>
      </c>
      <c r="B13" s="118" t="s">
        <v>163</v>
      </c>
      <c r="C13" s="23">
        <v>130198.2</v>
      </c>
      <c r="D13" s="23">
        <v>130198.2</v>
      </c>
      <c r="E13" s="23">
        <v>130198.2</v>
      </c>
      <c r="F13" s="23"/>
      <c r="G13" s="23"/>
    </row>
    <row r="14" ht="18" customHeight="1" spans="1:7">
      <c r="A14" s="118" t="s">
        <v>93</v>
      </c>
      <c r="B14" s="118" t="s">
        <v>164</v>
      </c>
      <c r="C14" s="23">
        <v>207546.24</v>
      </c>
      <c r="D14" s="23">
        <v>207546.24</v>
      </c>
      <c r="E14" s="23">
        <v>207546.24</v>
      </c>
      <c r="F14" s="23"/>
      <c r="G14" s="23"/>
    </row>
    <row r="15" ht="18" customHeight="1" spans="1:7">
      <c r="A15" s="34" t="s">
        <v>94</v>
      </c>
      <c r="B15" s="34" t="s">
        <v>95</v>
      </c>
      <c r="C15" s="23">
        <v>99024.97</v>
      </c>
      <c r="D15" s="23">
        <v>99024.97</v>
      </c>
      <c r="E15" s="23">
        <v>99024.97</v>
      </c>
      <c r="F15" s="23"/>
      <c r="G15" s="23"/>
    </row>
    <row r="16" ht="18" customHeight="1" spans="1:7">
      <c r="A16" s="117" t="s">
        <v>96</v>
      </c>
      <c r="B16" s="117" t="s">
        <v>165</v>
      </c>
      <c r="C16" s="23">
        <v>99024.97</v>
      </c>
      <c r="D16" s="23">
        <v>99024.97</v>
      </c>
      <c r="E16" s="23">
        <v>99024.97</v>
      </c>
      <c r="F16" s="23"/>
      <c r="G16" s="23"/>
    </row>
    <row r="17" ht="18" customHeight="1" spans="1:7">
      <c r="A17" s="118" t="s">
        <v>97</v>
      </c>
      <c r="B17" s="118" t="s">
        <v>166</v>
      </c>
      <c r="C17" s="23">
        <v>69499.34</v>
      </c>
      <c r="D17" s="23">
        <v>69499.34</v>
      </c>
      <c r="E17" s="23">
        <v>69499.34</v>
      </c>
      <c r="F17" s="23"/>
      <c r="G17" s="23"/>
    </row>
    <row r="18" ht="18" customHeight="1" spans="1:7">
      <c r="A18" s="118" t="s">
        <v>98</v>
      </c>
      <c r="B18" s="118" t="s">
        <v>167</v>
      </c>
      <c r="C18" s="23">
        <v>22599.3</v>
      </c>
      <c r="D18" s="23">
        <v>22599.3</v>
      </c>
      <c r="E18" s="23">
        <v>22599.3</v>
      </c>
      <c r="F18" s="23"/>
      <c r="G18" s="23"/>
    </row>
    <row r="19" ht="18" customHeight="1" spans="1:7">
      <c r="A19" s="118" t="s">
        <v>99</v>
      </c>
      <c r="B19" s="118" t="s">
        <v>168</v>
      </c>
      <c r="C19" s="23">
        <v>6926.33</v>
      </c>
      <c r="D19" s="23">
        <v>6926.33</v>
      </c>
      <c r="E19" s="23">
        <v>6926.33</v>
      </c>
      <c r="F19" s="23"/>
      <c r="G19" s="23"/>
    </row>
    <row r="20" ht="18" customHeight="1" spans="1:7">
      <c r="A20" s="34" t="s">
        <v>100</v>
      </c>
      <c r="B20" s="34" t="s">
        <v>101</v>
      </c>
      <c r="C20" s="23">
        <v>14458.81</v>
      </c>
      <c r="D20" s="23"/>
      <c r="E20" s="23"/>
      <c r="F20" s="23"/>
      <c r="G20" s="23">
        <v>14458.81</v>
      </c>
    </row>
    <row r="21" ht="18" customHeight="1" spans="1:7">
      <c r="A21" s="117" t="s">
        <v>102</v>
      </c>
      <c r="B21" s="117" t="s">
        <v>169</v>
      </c>
      <c r="C21" s="23">
        <v>14458.81</v>
      </c>
      <c r="D21" s="23"/>
      <c r="E21" s="23"/>
      <c r="F21" s="23"/>
      <c r="G21" s="23">
        <v>14458.81</v>
      </c>
    </row>
    <row r="22" ht="18" customHeight="1" spans="1:7">
      <c r="A22" s="118" t="s">
        <v>103</v>
      </c>
      <c r="B22" s="118" t="s">
        <v>170</v>
      </c>
      <c r="C22" s="23">
        <v>14458.81</v>
      </c>
      <c r="D22" s="23"/>
      <c r="E22" s="23"/>
      <c r="F22" s="23"/>
      <c r="G22" s="23">
        <v>14458.81</v>
      </c>
    </row>
    <row r="23" ht="18" customHeight="1" spans="1:7">
      <c r="A23" s="34" t="s">
        <v>104</v>
      </c>
      <c r="B23" s="34" t="s">
        <v>105</v>
      </c>
      <c r="C23" s="23">
        <v>2150000</v>
      </c>
      <c r="D23" s="23"/>
      <c r="E23" s="23"/>
      <c r="F23" s="23"/>
      <c r="G23" s="23">
        <v>2150000</v>
      </c>
    </row>
    <row r="24" ht="18" customHeight="1" spans="1:7">
      <c r="A24" s="117" t="s">
        <v>106</v>
      </c>
      <c r="B24" s="117" t="s">
        <v>171</v>
      </c>
      <c r="C24" s="23">
        <v>2150000</v>
      </c>
      <c r="D24" s="23"/>
      <c r="E24" s="23"/>
      <c r="F24" s="23"/>
      <c r="G24" s="23">
        <v>2150000</v>
      </c>
    </row>
    <row r="25" ht="18" customHeight="1" spans="1:7">
      <c r="A25" s="118" t="s">
        <v>107</v>
      </c>
      <c r="B25" s="118" t="s">
        <v>172</v>
      </c>
      <c r="C25" s="23">
        <v>2150000</v>
      </c>
      <c r="D25" s="23"/>
      <c r="E25" s="23"/>
      <c r="F25" s="23"/>
      <c r="G25" s="23">
        <v>2150000</v>
      </c>
    </row>
    <row r="26" ht="18" customHeight="1" spans="1:7">
      <c r="A26" s="34" t="s">
        <v>108</v>
      </c>
      <c r="B26" s="34" t="s">
        <v>109</v>
      </c>
      <c r="C26" s="23">
        <v>155659.68</v>
      </c>
      <c r="D26" s="23">
        <v>155659.68</v>
      </c>
      <c r="E26" s="23">
        <v>155659.68</v>
      </c>
      <c r="F26" s="23"/>
      <c r="G26" s="23"/>
    </row>
    <row r="27" ht="18" customHeight="1" spans="1:7">
      <c r="A27" s="117" t="s">
        <v>110</v>
      </c>
      <c r="B27" s="117" t="s">
        <v>173</v>
      </c>
      <c r="C27" s="23">
        <v>155659.68</v>
      </c>
      <c r="D27" s="23">
        <v>155659.68</v>
      </c>
      <c r="E27" s="23">
        <v>155659.68</v>
      </c>
      <c r="F27" s="23"/>
      <c r="G27" s="23"/>
    </row>
    <row r="28" ht="18" customHeight="1" spans="1:7">
      <c r="A28" s="118" t="s">
        <v>111</v>
      </c>
      <c r="B28" s="118" t="s">
        <v>174</v>
      </c>
      <c r="C28" s="23">
        <v>155659.68</v>
      </c>
      <c r="D28" s="23">
        <v>155659.68</v>
      </c>
      <c r="E28" s="23">
        <v>155659.68</v>
      </c>
      <c r="F28" s="23"/>
      <c r="G28" s="23"/>
    </row>
    <row r="29" ht="18" customHeight="1" spans="1:7">
      <c r="A29" s="151" t="s">
        <v>112</v>
      </c>
      <c r="B29" s="152" t="s">
        <v>112</v>
      </c>
      <c r="C29" s="23">
        <v>4459655.8</v>
      </c>
      <c r="D29" s="23">
        <v>2283796.99</v>
      </c>
      <c r="E29" s="23">
        <v>2102867.68</v>
      </c>
      <c r="F29" s="23">
        <v>180929.31</v>
      </c>
      <c r="G29" s="23">
        <v>2175858.81</v>
      </c>
    </row>
  </sheetData>
  <mergeCells count="7">
    <mergeCell ref="A2:G2"/>
    <mergeCell ref="A3:E3"/>
    <mergeCell ref="A4:B4"/>
    <mergeCell ref="D4:F4"/>
    <mergeCell ref="A29:B29"/>
    <mergeCell ref="C4:C5"/>
    <mergeCell ref="G4:G5"/>
  </mergeCells>
  <printOptions horizontalCentered="1"/>
  <pageMargins left="0.389583333333333" right="0.389583333333333" top="0.579861111111111" bottom="0.579861111111111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F7"/>
  <sheetViews>
    <sheetView showZeros="0" workbookViewId="0">
      <selection activeCell="A1" sqref="A1"/>
    </sheetView>
  </sheetViews>
  <sheetFormatPr defaultColWidth="9.14583333333333" defaultRowHeight="14.25" customHeight="1" outlineLevelRow="6" outlineLevelCol="5"/>
  <cols>
    <col min="1" max="1" width="23.5729166666667" customWidth="1"/>
    <col min="2" max="6" width="22.8541666666667" customWidth="1"/>
  </cols>
  <sheetData>
    <row r="1" ht="15" customHeight="1" spans="1:6">
      <c r="A1" s="138"/>
      <c r="B1" s="139"/>
      <c r="C1" s="62"/>
      <c r="F1" s="87" t="s">
        <v>175</v>
      </c>
    </row>
    <row r="2" ht="39" customHeight="1" spans="1:6">
      <c r="A2" s="127" t="str">
        <f>"2025"&amp;"年一般公共预算“三公”经费支出预算表"</f>
        <v>2025年一般公共预算“三公”经费支出预算表</v>
      </c>
      <c r="B2" s="51"/>
      <c r="C2" s="51"/>
      <c r="D2" s="51"/>
      <c r="E2" s="51"/>
      <c r="F2" s="51"/>
    </row>
    <row r="3" ht="18.75" customHeight="1" spans="1:6">
      <c r="A3" s="41" t="str">
        <f>"单位名称："&amp;"耿马傣族佤族自治县商务局"</f>
        <v>单位名称：耿马傣族佤族自治县商务局</v>
      </c>
      <c r="B3" s="139"/>
      <c r="C3" s="62"/>
      <c r="D3" s="30"/>
      <c r="F3" s="87" t="s">
        <v>176</v>
      </c>
    </row>
    <row r="4" ht="18.75" customHeight="1" spans="1:6">
      <c r="A4" s="10" t="s">
        <v>177</v>
      </c>
      <c r="B4" s="31" t="s">
        <v>178</v>
      </c>
      <c r="C4" s="12" t="s">
        <v>179</v>
      </c>
      <c r="D4" s="13"/>
      <c r="E4" s="14"/>
      <c r="F4" s="31" t="s">
        <v>180</v>
      </c>
    </row>
    <row r="5" ht="18.75" customHeight="1" spans="1:6">
      <c r="A5" s="17"/>
      <c r="B5" s="33"/>
      <c r="C5" s="66" t="s">
        <v>57</v>
      </c>
      <c r="D5" s="66" t="s">
        <v>181</v>
      </c>
      <c r="E5" s="66" t="s">
        <v>182</v>
      </c>
      <c r="F5" s="33"/>
    </row>
    <row r="6" ht="18.75" customHeight="1" spans="1:6">
      <c r="A6" s="140">
        <v>1</v>
      </c>
      <c r="B6" s="141">
        <v>2</v>
      </c>
      <c r="C6" s="142">
        <v>3</v>
      </c>
      <c r="D6" s="142">
        <v>4</v>
      </c>
      <c r="E6" s="142">
        <v>5</v>
      </c>
      <c r="F6" s="141">
        <v>6</v>
      </c>
    </row>
    <row r="7" ht="18.75" customHeight="1" spans="1:6">
      <c r="A7" s="143">
        <v>26000</v>
      </c>
      <c r="B7" s="143"/>
      <c r="C7" s="143">
        <v>20000</v>
      </c>
      <c r="D7" s="143"/>
      <c r="E7" s="143">
        <v>20000</v>
      </c>
      <c r="F7" s="143">
        <v>6000</v>
      </c>
    </row>
  </sheetData>
  <mergeCells count="6">
    <mergeCell ref="A2:F2"/>
    <mergeCell ref="A3:C3"/>
    <mergeCell ref="C4:E4"/>
    <mergeCell ref="A4:A5"/>
    <mergeCell ref="B4:B5"/>
    <mergeCell ref="F4:F5"/>
  </mergeCells>
  <printOptions horizontalCentered="1"/>
  <pageMargins left="0.389583333333333" right="0.389583333333333" top="0.579861111111111" bottom="0.579861111111111" header="0.509722222222222" footer="0.509722222222222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W40"/>
  <sheetViews>
    <sheetView showZeros="0" topLeftCell="L1" workbookViewId="0">
      <selection activeCell="A1" sqref="A1"/>
    </sheetView>
  </sheetViews>
  <sheetFormatPr defaultColWidth="9.14583333333333" defaultRowHeight="14.25" customHeight="1"/>
  <cols>
    <col min="1" max="1" width="32.8541666666667" customWidth="1"/>
    <col min="2" max="2" width="25.4270833333333" customWidth="1"/>
    <col min="3" max="3" width="26.5729166666667" customWidth="1"/>
    <col min="4" max="4" width="10.1458333333333" customWidth="1"/>
    <col min="5" max="5" width="28.59375" customWidth="1"/>
    <col min="6" max="6" width="10.28125" customWidth="1"/>
    <col min="7" max="7" width="23" customWidth="1"/>
    <col min="8" max="21" width="19.8541666666667" customWidth="1"/>
    <col min="22" max="23" width="20" customWidth="1"/>
  </cols>
  <sheetData>
    <row r="1" ht="15" customHeight="1" spans="2:23">
      <c r="B1" s="125"/>
      <c r="D1" s="126"/>
      <c r="E1" s="126"/>
      <c r="F1" s="126"/>
      <c r="G1" s="126"/>
      <c r="H1" s="67"/>
      <c r="I1" s="67"/>
      <c r="J1" s="67"/>
      <c r="K1" s="67"/>
      <c r="L1" s="67"/>
      <c r="M1" s="67"/>
      <c r="N1" s="30"/>
      <c r="O1" s="30"/>
      <c r="P1" s="30"/>
      <c r="Q1" s="67"/>
      <c r="U1" s="125"/>
      <c r="W1" s="38" t="s">
        <v>183</v>
      </c>
    </row>
    <row r="2" ht="39.75" customHeight="1" spans="1:23">
      <c r="A2" s="127" t="str">
        <f>"2025"&amp;"年部门基本支出预算表"</f>
        <v>2025年部门基本支出预算表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6"/>
      <c r="O2" s="6"/>
      <c r="P2" s="6"/>
      <c r="Q2" s="51"/>
      <c r="R2" s="51"/>
      <c r="S2" s="51"/>
      <c r="T2" s="51"/>
      <c r="U2" s="51"/>
      <c r="V2" s="51"/>
      <c r="W2" s="51"/>
    </row>
    <row r="3" ht="18.75" customHeight="1" spans="1:23">
      <c r="A3" s="7" t="str">
        <f>"单位名称："&amp;"耿马傣族佤族自治县商务局"</f>
        <v>单位名称：耿马傣族佤族自治县商务局</v>
      </c>
      <c r="B3" s="128"/>
      <c r="C3" s="128"/>
      <c r="D3" s="128"/>
      <c r="E3" s="128"/>
      <c r="F3" s="128"/>
      <c r="G3" s="128"/>
      <c r="H3" s="71"/>
      <c r="I3" s="71"/>
      <c r="J3" s="71"/>
      <c r="K3" s="71"/>
      <c r="L3" s="71"/>
      <c r="M3" s="71"/>
      <c r="N3" s="93"/>
      <c r="O3" s="93"/>
      <c r="P3" s="93"/>
      <c r="Q3" s="71"/>
      <c r="U3" s="125"/>
      <c r="W3" s="38" t="s">
        <v>176</v>
      </c>
    </row>
    <row r="4" ht="18" customHeight="1" spans="1:23">
      <c r="A4" s="10" t="s">
        <v>184</v>
      </c>
      <c r="B4" s="10" t="s">
        <v>185</v>
      </c>
      <c r="C4" s="10" t="s">
        <v>186</v>
      </c>
      <c r="D4" s="10" t="s">
        <v>187</v>
      </c>
      <c r="E4" s="10" t="s">
        <v>188</v>
      </c>
      <c r="F4" s="10" t="s">
        <v>189</v>
      </c>
      <c r="G4" s="10" t="s">
        <v>190</v>
      </c>
      <c r="H4" s="129" t="s">
        <v>191</v>
      </c>
      <c r="I4" s="64" t="s">
        <v>191</v>
      </c>
      <c r="J4" s="64"/>
      <c r="K4" s="64"/>
      <c r="L4" s="64"/>
      <c r="M4" s="64"/>
      <c r="N4" s="13"/>
      <c r="O4" s="13"/>
      <c r="P4" s="13"/>
      <c r="Q4" s="74" t="s">
        <v>61</v>
      </c>
      <c r="R4" s="64" t="s">
        <v>78</v>
      </c>
      <c r="S4" s="64"/>
      <c r="T4" s="64"/>
      <c r="U4" s="64"/>
      <c r="V4" s="64"/>
      <c r="W4" s="135"/>
    </row>
    <row r="5" ht="18" customHeight="1" spans="1:23">
      <c r="A5" s="15"/>
      <c r="B5" s="124"/>
      <c r="C5" s="15"/>
      <c r="D5" s="15"/>
      <c r="E5" s="15"/>
      <c r="F5" s="15"/>
      <c r="G5" s="15"/>
      <c r="H5" s="106" t="s">
        <v>192</v>
      </c>
      <c r="I5" s="129" t="s">
        <v>58</v>
      </c>
      <c r="J5" s="64"/>
      <c r="K5" s="64"/>
      <c r="L5" s="64"/>
      <c r="M5" s="135"/>
      <c r="N5" s="12" t="s">
        <v>193</v>
      </c>
      <c r="O5" s="13"/>
      <c r="P5" s="14"/>
      <c r="Q5" s="10" t="s">
        <v>61</v>
      </c>
      <c r="R5" s="129" t="s">
        <v>78</v>
      </c>
      <c r="S5" s="74" t="s">
        <v>64</v>
      </c>
      <c r="T5" s="64" t="s">
        <v>78</v>
      </c>
      <c r="U5" s="74" t="s">
        <v>66</v>
      </c>
      <c r="V5" s="74" t="s">
        <v>67</v>
      </c>
      <c r="W5" s="137" t="s">
        <v>68</v>
      </c>
    </row>
    <row r="6" ht="18.75" customHeight="1" spans="1:23">
      <c r="A6" s="32"/>
      <c r="B6" s="32"/>
      <c r="C6" s="32"/>
      <c r="D6" s="32"/>
      <c r="E6" s="32"/>
      <c r="F6" s="32"/>
      <c r="G6" s="32"/>
      <c r="H6" s="32"/>
      <c r="I6" s="136" t="s">
        <v>194</v>
      </c>
      <c r="J6" s="10" t="s">
        <v>195</v>
      </c>
      <c r="K6" s="10" t="s">
        <v>196</v>
      </c>
      <c r="L6" s="10" t="s">
        <v>197</v>
      </c>
      <c r="M6" s="10" t="s">
        <v>198</v>
      </c>
      <c r="N6" s="10" t="s">
        <v>58</v>
      </c>
      <c r="O6" s="10" t="s">
        <v>59</v>
      </c>
      <c r="P6" s="10" t="s">
        <v>60</v>
      </c>
      <c r="Q6" s="32"/>
      <c r="R6" s="10" t="s">
        <v>57</v>
      </c>
      <c r="S6" s="10" t="s">
        <v>64</v>
      </c>
      <c r="T6" s="10" t="s">
        <v>199</v>
      </c>
      <c r="U6" s="10" t="s">
        <v>66</v>
      </c>
      <c r="V6" s="10" t="s">
        <v>67</v>
      </c>
      <c r="W6" s="10" t="s">
        <v>68</v>
      </c>
    </row>
    <row r="7" ht="37.5" customHeight="1" spans="1:23">
      <c r="A7" s="109"/>
      <c r="B7" s="109"/>
      <c r="C7" s="109"/>
      <c r="D7" s="109"/>
      <c r="E7" s="109"/>
      <c r="F7" s="109"/>
      <c r="G7" s="109"/>
      <c r="H7" s="109"/>
      <c r="I7" s="92"/>
      <c r="J7" s="17" t="s">
        <v>200</v>
      </c>
      <c r="K7" s="17" t="s">
        <v>196</v>
      </c>
      <c r="L7" s="17" t="s">
        <v>197</v>
      </c>
      <c r="M7" s="17" t="s">
        <v>198</v>
      </c>
      <c r="N7" s="17" t="s">
        <v>196</v>
      </c>
      <c r="O7" s="17" t="s">
        <v>197</v>
      </c>
      <c r="P7" s="17" t="s">
        <v>198</v>
      </c>
      <c r="Q7" s="17" t="s">
        <v>61</v>
      </c>
      <c r="R7" s="17" t="s">
        <v>57</v>
      </c>
      <c r="S7" s="17" t="s">
        <v>64</v>
      </c>
      <c r="T7" s="17" t="s">
        <v>199</v>
      </c>
      <c r="U7" s="17" t="s">
        <v>66</v>
      </c>
      <c r="V7" s="17" t="s">
        <v>67</v>
      </c>
      <c r="W7" s="17" t="s">
        <v>68</v>
      </c>
    </row>
    <row r="8" ht="19.5" customHeight="1" spans="1:23">
      <c r="A8" s="130">
        <v>1</v>
      </c>
      <c r="B8" s="130">
        <v>2</v>
      </c>
      <c r="C8" s="130">
        <v>3</v>
      </c>
      <c r="D8" s="130">
        <v>4</v>
      </c>
      <c r="E8" s="130">
        <v>5</v>
      </c>
      <c r="F8" s="130">
        <v>6</v>
      </c>
      <c r="G8" s="130">
        <v>7</v>
      </c>
      <c r="H8" s="130">
        <v>8</v>
      </c>
      <c r="I8" s="130">
        <v>9</v>
      </c>
      <c r="J8" s="130">
        <v>10</v>
      </c>
      <c r="K8" s="130">
        <v>11</v>
      </c>
      <c r="L8" s="130">
        <v>12</v>
      </c>
      <c r="M8" s="130">
        <v>13</v>
      </c>
      <c r="N8" s="130">
        <v>14</v>
      </c>
      <c r="O8" s="130">
        <v>15</v>
      </c>
      <c r="P8" s="130">
        <v>16</v>
      </c>
      <c r="Q8" s="130">
        <v>17</v>
      </c>
      <c r="R8" s="130">
        <v>18</v>
      </c>
      <c r="S8" s="130">
        <v>19</v>
      </c>
      <c r="T8" s="130">
        <v>20</v>
      </c>
      <c r="U8" s="130">
        <v>21</v>
      </c>
      <c r="V8" s="130">
        <v>22</v>
      </c>
      <c r="W8" s="130">
        <v>23</v>
      </c>
    </row>
    <row r="9" ht="21" customHeight="1" spans="1:23">
      <c r="A9" s="131" t="s">
        <v>70</v>
      </c>
      <c r="B9" s="131"/>
      <c r="C9" s="131"/>
      <c r="D9" s="131"/>
      <c r="E9" s="131"/>
      <c r="F9" s="131"/>
      <c r="G9" s="131"/>
      <c r="H9" s="23">
        <v>2283796.99</v>
      </c>
      <c r="I9" s="23">
        <v>2283796.99</v>
      </c>
      <c r="J9" s="23"/>
      <c r="K9" s="23"/>
      <c r="L9" s="23">
        <v>2283796.99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32" t="s">
        <v>70</v>
      </c>
      <c r="B10" s="21"/>
      <c r="C10" s="21"/>
      <c r="D10" s="21"/>
      <c r="E10" s="21"/>
      <c r="F10" s="21"/>
      <c r="G10" s="21"/>
      <c r="H10" s="23">
        <v>2283796.99</v>
      </c>
      <c r="I10" s="23">
        <v>2283796.99</v>
      </c>
      <c r="J10" s="23"/>
      <c r="K10" s="23"/>
      <c r="L10" s="23">
        <v>2283796.99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132" t="s">
        <v>70</v>
      </c>
      <c r="B11" s="21" t="s">
        <v>201</v>
      </c>
      <c r="C11" s="21" t="s">
        <v>202</v>
      </c>
      <c r="D11" s="21" t="s">
        <v>87</v>
      </c>
      <c r="E11" s="21" t="s">
        <v>160</v>
      </c>
      <c r="F11" s="21" t="s">
        <v>203</v>
      </c>
      <c r="G11" s="21" t="s">
        <v>204</v>
      </c>
      <c r="H11" s="23">
        <v>387996</v>
      </c>
      <c r="I11" s="23">
        <v>387996</v>
      </c>
      <c r="J11" s="23"/>
      <c r="K11" s="23"/>
      <c r="L11" s="23">
        <v>387996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132" t="s">
        <v>70</v>
      </c>
      <c r="B12" s="21" t="s">
        <v>205</v>
      </c>
      <c r="C12" s="21" t="s">
        <v>206</v>
      </c>
      <c r="D12" s="21" t="s">
        <v>87</v>
      </c>
      <c r="E12" s="21" t="s">
        <v>160</v>
      </c>
      <c r="F12" s="21" t="s">
        <v>203</v>
      </c>
      <c r="G12" s="21" t="s">
        <v>204</v>
      </c>
      <c r="H12" s="23">
        <v>129216</v>
      </c>
      <c r="I12" s="23">
        <v>129216</v>
      </c>
      <c r="J12" s="23"/>
      <c r="K12" s="23"/>
      <c r="L12" s="23">
        <v>129216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132" t="s">
        <v>70</v>
      </c>
      <c r="B13" s="21" t="s">
        <v>201</v>
      </c>
      <c r="C13" s="21" t="s">
        <v>202</v>
      </c>
      <c r="D13" s="21" t="s">
        <v>87</v>
      </c>
      <c r="E13" s="21" t="s">
        <v>160</v>
      </c>
      <c r="F13" s="21" t="s">
        <v>207</v>
      </c>
      <c r="G13" s="21" t="s">
        <v>208</v>
      </c>
      <c r="H13" s="23">
        <v>102900</v>
      </c>
      <c r="I13" s="23">
        <v>102900</v>
      </c>
      <c r="J13" s="23"/>
      <c r="K13" s="23"/>
      <c r="L13" s="23">
        <v>102900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132" t="s">
        <v>70</v>
      </c>
      <c r="B14" s="21" t="s">
        <v>201</v>
      </c>
      <c r="C14" s="21" t="s">
        <v>202</v>
      </c>
      <c r="D14" s="21" t="s">
        <v>87</v>
      </c>
      <c r="E14" s="21" t="s">
        <v>160</v>
      </c>
      <c r="F14" s="21" t="s">
        <v>207</v>
      </c>
      <c r="G14" s="21" t="s">
        <v>208</v>
      </c>
      <c r="H14" s="23">
        <v>436008</v>
      </c>
      <c r="I14" s="23">
        <v>436008</v>
      </c>
      <c r="J14" s="23"/>
      <c r="K14" s="23"/>
      <c r="L14" s="23">
        <v>436008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132" t="s">
        <v>70</v>
      </c>
      <c r="B15" s="21" t="s">
        <v>205</v>
      </c>
      <c r="C15" s="21" t="s">
        <v>206</v>
      </c>
      <c r="D15" s="21" t="s">
        <v>87</v>
      </c>
      <c r="E15" s="21" t="s">
        <v>160</v>
      </c>
      <c r="F15" s="21" t="s">
        <v>207</v>
      </c>
      <c r="G15" s="21" t="s">
        <v>208</v>
      </c>
      <c r="H15" s="23">
        <v>30240</v>
      </c>
      <c r="I15" s="23">
        <v>30240</v>
      </c>
      <c r="J15" s="23"/>
      <c r="K15" s="23"/>
      <c r="L15" s="23">
        <v>30240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132" t="s">
        <v>70</v>
      </c>
      <c r="B16" s="21" t="s">
        <v>201</v>
      </c>
      <c r="C16" s="21" t="s">
        <v>202</v>
      </c>
      <c r="D16" s="21" t="s">
        <v>87</v>
      </c>
      <c r="E16" s="21" t="s">
        <v>160</v>
      </c>
      <c r="F16" s="21" t="s">
        <v>209</v>
      </c>
      <c r="G16" s="21" t="s">
        <v>210</v>
      </c>
      <c r="H16" s="23">
        <v>32333</v>
      </c>
      <c r="I16" s="23">
        <v>32333</v>
      </c>
      <c r="J16" s="23"/>
      <c r="K16" s="23"/>
      <c r="L16" s="23">
        <v>32333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132" t="s">
        <v>70</v>
      </c>
      <c r="B17" s="21" t="s">
        <v>211</v>
      </c>
      <c r="C17" s="21" t="s">
        <v>212</v>
      </c>
      <c r="D17" s="21" t="s">
        <v>87</v>
      </c>
      <c r="E17" s="21" t="s">
        <v>160</v>
      </c>
      <c r="F17" s="21" t="s">
        <v>209</v>
      </c>
      <c r="G17" s="21" t="s">
        <v>210</v>
      </c>
      <c r="H17" s="23">
        <v>154860</v>
      </c>
      <c r="I17" s="23">
        <v>154860</v>
      </c>
      <c r="J17" s="23"/>
      <c r="K17" s="23"/>
      <c r="L17" s="23">
        <v>154860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132" t="s">
        <v>70</v>
      </c>
      <c r="B18" s="21" t="s">
        <v>213</v>
      </c>
      <c r="C18" s="21" t="s">
        <v>214</v>
      </c>
      <c r="D18" s="21" t="s">
        <v>87</v>
      </c>
      <c r="E18" s="21" t="s">
        <v>160</v>
      </c>
      <c r="F18" s="21" t="s">
        <v>215</v>
      </c>
      <c r="G18" s="21" t="s">
        <v>216</v>
      </c>
      <c r="H18" s="23">
        <v>108924</v>
      </c>
      <c r="I18" s="23">
        <v>108924</v>
      </c>
      <c r="J18" s="23"/>
      <c r="K18" s="23"/>
      <c r="L18" s="23">
        <v>108924</v>
      </c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132" t="s">
        <v>70</v>
      </c>
      <c r="B19" s="21" t="s">
        <v>217</v>
      </c>
      <c r="C19" s="21" t="s">
        <v>218</v>
      </c>
      <c r="D19" s="21" t="s">
        <v>87</v>
      </c>
      <c r="E19" s="21" t="s">
        <v>160</v>
      </c>
      <c r="F19" s="21" t="s">
        <v>215</v>
      </c>
      <c r="G19" s="21" t="s">
        <v>216</v>
      </c>
      <c r="H19" s="23">
        <v>72000</v>
      </c>
      <c r="I19" s="23">
        <v>72000</v>
      </c>
      <c r="J19" s="23"/>
      <c r="K19" s="23"/>
      <c r="L19" s="23">
        <v>72000</v>
      </c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132" t="s">
        <v>70</v>
      </c>
      <c r="B20" s="21" t="s">
        <v>219</v>
      </c>
      <c r="C20" s="21" t="s">
        <v>220</v>
      </c>
      <c r="D20" s="21" t="s">
        <v>87</v>
      </c>
      <c r="E20" s="21" t="s">
        <v>160</v>
      </c>
      <c r="F20" s="21" t="s">
        <v>215</v>
      </c>
      <c r="G20" s="21" t="s">
        <v>216</v>
      </c>
      <c r="H20" s="23">
        <v>49920</v>
      </c>
      <c r="I20" s="23">
        <v>49920</v>
      </c>
      <c r="J20" s="23"/>
      <c r="K20" s="23"/>
      <c r="L20" s="23">
        <v>49920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132" t="s">
        <v>70</v>
      </c>
      <c r="B21" s="21" t="s">
        <v>221</v>
      </c>
      <c r="C21" s="21" t="s">
        <v>222</v>
      </c>
      <c r="D21" s="21" t="s">
        <v>93</v>
      </c>
      <c r="E21" s="21" t="s">
        <v>164</v>
      </c>
      <c r="F21" s="21" t="s">
        <v>223</v>
      </c>
      <c r="G21" s="21" t="s">
        <v>224</v>
      </c>
      <c r="H21" s="23">
        <v>207546.24</v>
      </c>
      <c r="I21" s="23">
        <v>207546.24</v>
      </c>
      <c r="J21" s="23"/>
      <c r="K21" s="23"/>
      <c r="L21" s="23">
        <v>207546.24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132" t="s">
        <v>70</v>
      </c>
      <c r="B22" s="21" t="s">
        <v>221</v>
      </c>
      <c r="C22" s="21" t="s">
        <v>222</v>
      </c>
      <c r="D22" s="21" t="s">
        <v>225</v>
      </c>
      <c r="E22" s="21" t="s">
        <v>226</v>
      </c>
      <c r="F22" s="21" t="s">
        <v>227</v>
      </c>
      <c r="G22" s="21" t="s">
        <v>228</v>
      </c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132" t="s">
        <v>70</v>
      </c>
      <c r="B23" s="21" t="s">
        <v>221</v>
      </c>
      <c r="C23" s="21" t="s">
        <v>222</v>
      </c>
      <c r="D23" s="21" t="s">
        <v>97</v>
      </c>
      <c r="E23" s="21" t="s">
        <v>166</v>
      </c>
      <c r="F23" s="21" t="s">
        <v>229</v>
      </c>
      <c r="G23" s="21" t="s">
        <v>230</v>
      </c>
      <c r="H23" s="23">
        <v>69499.34</v>
      </c>
      <c r="I23" s="23">
        <v>69499.34</v>
      </c>
      <c r="J23" s="23"/>
      <c r="K23" s="23"/>
      <c r="L23" s="23">
        <v>69499.34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132" t="s">
        <v>70</v>
      </c>
      <c r="B24" s="21" t="s">
        <v>221</v>
      </c>
      <c r="C24" s="21" t="s">
        <v>222</v>
      </c>
      <c r="D24" s="21" t="s">
        <v>98</v>
      </c>
      <c r="E24" s="21" t="s">
        <v>167</v>
      </c>
      <c r="F24" s="21" t="s">
        <v>229</v>
      </c>
      <c r="G24" s="21" t="s">
        <v>230</v>
      </c>
      <c r="H24" s="23">
        <v>22599.3</v>
      </c>
      <c r="I24" s="23">
        <v>22599.3</v>
      </c>
      <c r="J24" s="23"/>
      <c r="K24" s="23"/>
      <c r="L24" s="23">
        <v>22599.3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132" t="s">
        <v>70</v>
      </c>
      <c r="B25" s="21" t="s">
        <v>221</v>
      </c>
      <c r="C25" s="21" t="s">
        <v>222</v>
      </c>
      <c r="D25" s="21" t="s">
        <v>231</v>
      </c>
      <c r="E25" s="21" t="s">
        <v>232</v>
      </c>
      <c r="F25" s="21" t="s">
        <v>233</v>
      </c>
      <c r="G25" s="21" t="s">
        <v>234</v>
      </c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132" t="s">
        <v>70</v>
      </c>
      <c r="B26" s="21" t="s">
        <v>221</v>
      </c>
      <c r="C26" s="21" t="s">
        <v>222</v>
      </c>
      <c r="D26" s="21" t="s">
        <v>87</v>
      </c>
      <c r="E26" s="21" t="s">
        <v>160</v>
      </c>
      <c r="F26" s="21" t="s">
        <v>235</v>
      </c>
      <c r="G26" s="21" t="s">
        <v>236</v>
      </c>
      <c r="H26" s="23">
        <v>3497.59</v>
      </c>
      <c r="I26" s="23">
        <v>3497.59</v>
      </c>
      <c r="J26" s="23"/>
      <c r="K26" s="23"/>
      <c r="L26" s="23">
        <v>3497.59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132" t="s">
        <v>70</v>
      </c>
      <c r="B27" s="21" t="s">
        <v>221</v>
      </c>
      <c r="C27" s="21" t="s">
        <v>222</v>
      </c>
      <c r="D27" s="21" t="s">
        <v>99</v>
      </c>
      <c r="E27" s="21" t="s">
        <v>168</v>
      </c>
      <c r="F27" s="21" t="s">
        <v>235</v>
      </c>
      <c r="G27" s="21" t="s">
        <v>236</v>
      </c>
      <c r="H27" s="23">
        <v>4332</v>
      </c>
      <c r="I27" s="23">
        <v>4332</v>
      </c>
      <c r="J27" s="23"/>
      <c r="K27" s="23"/>
      <c r="L27" s="23">
        <v>4332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132" t="s">
        <v>70</v>
      </c>
      <c r="B28" s="21" t="s">
        <v>221</v>
      </c>
      <c r="C28" s="21" t="s">
        <v>222</v>
      </c>
      <c r="D28" s="21" t="s">
        <v>99</v>
      </c>
      <c r="E28" s="21" t="s">
        <v>168</v>
      </c>
      <c r="F28" s="21" t="s">
        <v>235</v>
      </c>
      <c r="G28" s="21" t="s">
        <v>236</v>
      </c>
      <c r="H28" s="23">
        <v>2594.33</v>
      </c>
      <c r="I28" s="23">
        <v>2594.33</v>
      </c>
      <c r="J28" s="23"/>
      <c r="K28" s="23"/>
      <c r="L28" s="23">
        <v>2594.33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132" t="s">
        <v>70</v>
      </c>
      <c r="B29" s="21" t="s">
        <v>237</v>
      </c>
      <c r="C29" s="21" t="s">
        <v>174</v>
      </c>
      <c r="D29" s="21" t="s">
        <v>111</v>
      </c>
      <c r="E29" s="21" t="s">
        <v>174</v>
      </c>
      <c r="F29" s="21" t="s">
        <v>238</v>
      </c>
      <c r="G29" s="21" t="s">
        <v>174</v>
      </c>
      <c r="H29" s="23">
        <v>155659.68</v>
      </c>
      <c r="I29" s="23">
        <v>155659.68</v>
      </c>
      <c r="J29" s="23"/>
      <c r="K29" s="23"/>
      <c r="L29" s="23">
        <v>155659.68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132" t="s">
        <v>70</v>
      </c>
      <c r="B30" s="21" t="s">
        <v>239</v>
      </c>
      <c r="C30" s="21" t="s">
        <v>240</v>
      </c>
      <c r="D30" s="21" t="s">
        <v>87</v>
      </c>
      <c r="E30" s="21" t="s">
        <v>160</v>
      </c>
      <c r="F30" s="21" t="s">
        <v>241</v>
      </c>
      <c r="G30" s="21" t="s">
        <v>242</v>
      </c>
      <c r="H30" s="23">
        <v>24500</v>
      </c>
      <c r="I30" s="23">
        <v>24500</v>
      </c>
      <c r="J30" s="23"/>
      <c r="K30" s="23"/>
      <c r="L30" s="23">
        <v>24500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132" t="s">
        <v>70</v>
      </c>
      <c r="B31" s="21" t="s">
        <v>239</v>
      </c>
      <c r="C31" s="21" t="s">
        <v>240</v>
      </c>
      <c r="D31" s="21" t="s">
        <v>87</v>
      </c>
      <c r="E31" s="21" t="s">
        <v>160</v>
      </c>
      <c r="F31" s="21" t="s">
        <v>243</v>
      </c>
      <c r="G31" s="21" t="s">
        <v>244</v>
      </c>
      <c r="H31" s="23">
        <v>15000</v>
      </c>
      <c r="I31" s="23">
        <v>15000</v>
      </c>
      <c r="J31" s="23"/>
      <c r="K31" s="23"/>
      <c r="L31" s="23">
        <v>15000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1" customHeight="1" spans="1:23">
      <c r="A32" s="132" t="s">
        <v>70</v>
      </c>
      <c r="B32" s="21" t="s">
        <v>245</v>
      </c>
      <c r="C32" s="21" t="s">
        <v>246</v>
      </c>
      <c r="D32" s="21" t="s">
        <v>87</v>
      </c>
      <c r="E32" s="21" t="s">
        <v>160</v>
      </c>
      <c r="F32" s="21" t="s">
        <v>247</v>
      </c>
      <c r="G32" s="21" t="s">
        <v>180</v>
      </c>
      <c r="H32" s="23">
        <v>6000</v>
      </c>
      <c r="I32" s="23">
        <v>6000</v>
      </c>
      <c r="J32" s="23"/>
      <c r="K32" s="23"/>
      <c r="L32" s="23">
        <v>6000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21" customHeight="1" spans="1:23">
      <c r="A33" s="132" t="s">
        <v>70</v>
      </c>
      <c r="B33" s="21" t="s">
        <v>248</v>
      </c>
      <c r="C33" s="21" t="s">
        <v>249</v>
      </c>
      <c r="D33" s="21" t="s">
        <v>87</v>
      </c>
      <c r="E33" s="21" t="s">
        <v>160</v>
      </c>
      <c r="F33" s="21" t="s">
        <v>250</v>
      </c>
      <c r="G33" s="21" t="s">
        <v>249</v>
      </c>
      <c r="H33" s="23">
        <v>22846.08</v>
      </c>
      <c r="I33" s="23">
        <v>22846.08</v>
      </c>
      <c r="J33" s="23"/>
      <c r="K33" s="23"/>
      <c r="L33" s="23">
        <v>22846.08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21" customHeight="1" spans="1:23">
      <c r="A34" s="132" t="s">
        <v>70</v>
      </c>
      <c r="B34" s="21" t="s">
        <v>251</v>
      </c>
      <c r="C34" s="21" t="s">
        <v>252</v>
      </c>
      <c r="D34" s="21" t="s">
        <v>87</v>
      </c>
      <c r="E34" s="21" t="s">
        <v>160</v>
      </c>
      <c r="F34" s="21" t="s">
        <v>253</v>
      </c>
      <c r="G34" s="21" t="s">
        <v>252</v>
      </c>
      <c r="H34" s="23">
        <v>20000</v>
      </c>
      <c r="I34" s="23">
        <v>20000</v>
      </c>
      <c r="J34" s="23"/>
      <c r="K34" s="23"/>
      <c r="L34" s="23">
        <v>20000</v>
      </c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21" customHeight="1" spans="1:23">
      <c r="A35" s="132" t="s">
        <v>70</v>
      </c>
      <c r="B35" s="21" t="s">
        <v>254</v>
      </c>
      <c r="C35" s="21" t="s">
        <v>255</v>
      </c>
      <c r="D35" s="21" t="s">
        <v>87</v>
      </c>
      <c r="E35" s="21" t="s">
        <v>160</v>
      </c>
      <c r="F35" s="21" t="s">
        <v>256</v>
      </c>
      <c r="G35" s="21" t="s">
        <v>257</v>
      </c>
      <c r="H35" s="23">
        <v>78600</v>
      </c>
      <c r="I35" s="23">
        <v>78600</v>
      </c>
      <c r="J35" s="23"/>
      <c r="K35" s="23"/>
      <c r="L35" s="23">
        <v>78600</v>
      </c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21" customHeight="1" spans="1:23">
      <c r="A36" s="132" t="s">
        <v>70</v>
      </c>
      <c r="B36" s="21" t="s">
        <v>258</v>
      </c>
      <c r="C36" s="21" t="s">
        <v>259</v>
      </c>
      <c r="D36" s="21" t="s">
        <v>87</v>
      </c>
      <c r="E36" s="21" t="s">
        <v>160</v>
      </c>
      <c r="F36" s="21" t="s">
        <v>260</v>
      </c>
      <c r="G36" s="21" t="s">
        <v>261</v>
      </c>
      <c r="H36" s="23">
        <v>13983.23</v>
      </c>
      <c r="I36" s="23">
        <v>13983.23</v>
      </c>
      <c r="J36" s="23"/>
      <c r="K36" s="23"/>
      <c r="L36" s="23">
        <v>13983.23</v>
      </c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21" customHeight="1" spans="1:23">
      <c r="A37" s="132" t="s">
        <v>70</v>
      </c>
      <c r="B37" s="21" t="s">
        <v>262</v>
      </c>
      <c r="C37" s="21" t="s">
        <v>263</v>
      </c>
      <c r="D37" s="21" t="s">
        <v>92</v>
      </c>
      <c r="E37" s="21" t="s">
        <v>163</v>
      </c>
      <c r="F37" s="21" t="s">
        <v>264</v>
      </c>
      <c r="G37" s="21" t="s">
        <v>265</v>
      </c>
      <c r="H37" s="23">
        <v>130198.2</v>
      </c>
      <c r="I37" s="23">
        <v>130198.2</v>
      </c>
      <c r="J37" s="23"/>
      <c r="K37" s="23"/>
      <c r="L37" s="23">
        <v>130198.2</v>
      </c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ht="21" customHeight="1" spans="1:23">
      <c r="A38" s="132" t="s">
        <v>70</v>
      </c>
      <c r="B38" s="21" t="s">
        <v>266</v>
      </c>
      <c r="C38" s="21" t="s">
        <v>267</v>
      </c>
      <c r="D38" s="21" t="s">
        <v>87</v>
      </c>
      <c r="E38" s="21" t="s">
        <v>160</v>
      </c>
      <c r="F38" s="21" t="s">
        <v>268</v>
      </c>
      <c r="G38" s="21" t="s">
        <v>269</v>
      </c>
      <c r="H38" s="23">
        <v>2544</v>
      </c>
      <c r="I38" s="23">
        <v>2544</v>
      </c>
      <c r="J38" s="23"/>
      <c r="K38" s="23"/>
      <c r="L38" s="23">
        <v>2544</v>
      </c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ht="21" customHeight="1" spans="1:23">
      <c r="A39" s="132" t="s">
        <v>70</v>
      </c>
      <c r="B39" s="21" t="s">
        <v>221</v>
      </c>
      <c r="C39" s="21" t="s">
        <v>222</v>
      </c>
      <c r="D39" s="21" t="s">
        <v>97</v>
      </c>
      <c r="E39" s="21" t="s">
        <v>166</v>
      </c>
      <c r="F39" s="21" t="s">
        <v>270</v>
      </c>
      <c r="G39" s="21" t="s">
        <v>271</v>
      </c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ht="21" customHeight="1" spans="1:23">
      <c r="A40" s="35" t="s">
        <v>112</v>
      </c>
      <c r="B40" s="133"/>
      <c r="C40" s="133"/>
      <c r="D40" s="133"/>
      <c r="E40" s="133"/>
      <c r="F40" s="133"/>
      <c r="G40" s="134"/>
      <c r="H40" s="23">
        <v>2283796.99</v>
      </c>
      <c r="I40" s="23">
        <v>2283796.99</v>
      </c>
      <c r="J40" s="23"/>
      <c r="K40" s="23"/>
      <c r="L40" s="23">
        <v>2283796.99</v>
      </c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</sheetData>
  <mergeCells count="30">
    <mergeCell ref="A2:W2"/>
    <mergeCell ref="A3:G3"/>
    <mergeCell ref="H4:W4"/>
    <mergeCell ref="I5:M5"/>
    <mergeCell ref="N5:P5"/>
    <mergeCell ref="R5:W5"/>
    <mergeCell ref="A40:G40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89583333333333" right="0.389583333333333" top="0.579861111111111" bottom="0.579861111111111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W21"/>
  <sheetViews>
    <sheetView showZeros="0" workbookViewId="0">
      <selection activeCell="A1" sqref="A1"/>
    </sheetView>
  </sheetViews>
  <sheetFormatPr defaultColWidth="9.14583333333333" defaultRowHeight="14.25" customHeight="1"/>
  <cols>
    <col min="1" max="1" width="12.4270833333333" customWidth="1"/>
    <col min="2" max="2" width="30.4375" customWidth="1"/>
    <col min="3" max="3" width="32.8541666666667" customWidth="1"/>
    <col min="4" max="4" width="23.8541666666667" customWidth="1"/>
    <col min="5" max="5" width="11.1458333333333" customWidth="1"/>
    <col min="6" max="6" width="17.7083333333333" customWidth="1"/>
    <col min="7" max="7" width="9.85416666666667" customWidth="1"/>
    <col min="8" max="8" width="17.7083333333333" customWidth="1"/>
    <col min="9" max="21" width="19.1458333333333" customWidth="1"/>
    <col min="22" max="23" width="19.28125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39" t="s">
        <v>272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"单位名称："&amp;"耿马傣族佤族自治县商务局"</f>
        <v>单位名称：耿马傣族佤族自治县商务局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39" t="s">
        <v>176</v>
      </c>
    </row>
    <row r="4" ht="18.75" customHeight="1" spans="1:23">
      <c r="A4" s="10" t="s">
        <v>273</v>
      </c>
      <c r="B4" s="11" t="s">
        <v>185</v>
      </c>
      <c r="C4" s="10" t="s">
        <v>186</v>
      </c>
      <c r="D4" s="10" t="s">
        <v>274</v>
      </c>
      <c r="E4" s="11" t="s">
        <v>187</v>
      </c>
      <c r="F4" s="11" t="s">
        <v>188</v>
      </c>
      <c r="G4" s="11" t="s">
        <v>275</v>
      </c>
      <c r="H4" s="11" t="s">
        <v>276</v>
      </c>
      <c r="I4" s="31" t="s">
        <v>55</v>
      </c>
      <c r="J4" s="12" t="s">
        <v>277</v>
      </c>
      <c r="K4" s="13"/>
      <c r="L4" s="13"/>
      <c r="M4" s="14"/>
      <c r="N4" s="12" t="s">
        <v>193</v>
      </c>
      <c r="O4" s="13"/>
      <c r="P4" s="14"/>
      <c r="Q4" s="11" t="s">
        <v>61</v>
      </c>
      <c r="R4" s="12" t="s">
        <v>78</v>
      </c>
      <c r="S4" s="13"/>
      <c r="T4" s="13"/>
      <c r="U4" s="13"/>
      <c r="V4" s="13"/>
      <c r="W4" s="14"/>
    </row>
    <row r="5" ht="18.75" customHeight="1" spans="1:23">
      <c r="A5" s="15"/>
      <c r="B5" s="32"/>
      <c r="C5" s="15"/>
      <c r="D5" s="15"/>
      <c r="E5" s="16"/>
      <c r="F5" s="16"/>
      <c r="G5" s="16"/>
      <c r="H5" s="16"/>
      <c r="I5" s="32"/>
      <c r="J5" s="121" t="s">
        <v>58</v>
      </c>
      <c r="K5" s="122"/>
      <c r="L5" s="11" t="s">
        <v>59</v>
      </c>
      <c r="M5" s="11" t="s">
        <v>60</v>
      </c>
      <c r="N5" s="11" t="s">
        <v>58</v>
      </c>
      <c r="O5" s="11" t="s">
        <v>59</v>
      </c>
      <c r="P5" s="11" t="s">
        <v>60</v>
      </c>
      <c r="Q5" s="16"/>
      <c r="R5" s="11" t="s">
        <v>57</v>
      </c>
      <c r="S5" s="10" t="s">
        <v>64</v>
      </c>
      <c r="T5" s="10" t="s">
        <v>199</v>
      </c>
      <c r="U5" s="10" t="s">
        <v>66</v>
      </c>
      <c r="V5" s="10" t="s">
        <v>67</v>
      </c>
      <c r="W5" s="10" t="s">
        <v>68</v>
      </c>
    </row>
    <row r="6" ht="18.75" customHeight="1" spans="1:23">
      <c r="A6" s="32"/>
      <c r="B6" s="32"/>
      <c r="C6" s="32"/>
      <c r="D6" s="32"/>
      <c r="E6" s="32"/>
      <c r="F6" s="32"/>
      <c r="G6" s="32"/>
      <c r="H6" s="32"/>
      <c r="I6" s="32"/>
      <c r="J6" s="123" t="s">
        <v>57</v>
      </c>
      <c r="K6" s="94"/>
      <c r="L6" s="32"/>
      <c r="M6" s="32"/>
      <c r="N6" s="32"/>
      <c r="O6" s="32"/>
      <c r="P6" s="32"/>
      <c r="Q6" s="32"/>
      <c r="R6" s="32"/>
      <c r="S6" s="124"/>
      <c r="T6" s="124"/>
      <c r="U6" s="124"/>
      <c r="V6" s="124"/>
      <c r="W6" s="124"/>
    </row>
    <row r="7" ht="18.75" customHeight="1" spans="1:23">
      <c r="A7" s="17"/>
      <c r="B7" s="33"/>
      <c r="C7" s="17"/>
      <c r="D7" s="17"/>
      <c r="E7" s="18"/>
      <c r="F7" s="18"/>
      <c r="G7" s="18"/>
      <c r="H7" s="18"/>
      <c r="I7" s="33"/>
      <c r="J7" s="46" t="s">
        <v>57</v>
      </c>
      <c r="K7" s="46" t="s">
        <v>278</v>
      </c>
      <c r="L7" s="18"/>
      <c r="M7" s="18"/>
      <c r="N7" s="18"/>
      <c r="O7" s="18"/>
      <c r="P7" s="18"/>
      <c r="Q7" s="18"/>
      <c r="R7" s="18"/>
      <c r="S7" s="18"/>
      <c r="T7" s="18"/>
      <c r="U7" s="33"/>
      <c r="V7" s="18"/>
      <c r="W7" s="18"/>
    </row>
    <row r="8" ht="18.75" customHeight="1" spans="1:23">
      <c r="A8" s="119">
        <v>1</v>
      </c>
      <c r="B8" s="119">
        <v>2</v>
      </c>
      <c r="C8" s="119">
        <v>3</v>
      </c>
      <c r="D8" s="119">
        <v>4</v>
      </c>
      <c r="E8" s="119">
        <v>5</v>
      </c>
      <c r="F8" s="119">
        <v>6</v>
      </c>
      <c r="G8" s="119">
        <v>7</v>
      </c>
      <c r="H8" s="119">
        <v>8</v>
      </c>
      <c r="I8" s="119">
        <v>9</v>
      </c>
      <c r="J8" s="119">
        <v>10</v>
      </c>
      <c r="K8" s="119">
        <v>11</v>
      </c>
      <c r="L8" s="119">
        <v>12</v>
      </c>
      <c r="M8" s="119">
        <v>13</v>
      </c>
      <c r="N8" s="119">
        <v>14</v>
      </c>
      <c r="O8" s="119">
        <v>15</v>
      </c>
      <c r="P8" s="119">
        <v>16</v>
      </c>
      <c r="Q8" s="119">
        <v>17</v>
      </c>
      <c r="R8" s="119">
        <v>18</v>
      </c>
      <c r="S8" s="119">
        <v>19</v>
      </c>
      <c r="T8" s="119">
        <v>20</v>
      </c>
      <c r="U8" s="119">
        <v>21</v>
      </c>
      <c r="V8" s="119">
        <v>22</v>
      </c>
      <c r="W8" s="119">
        <v>23</v>
      </c>
    </row>
    <row r="9" ht="18.75" customHeight="1" spans="1:23">
      <c r="A9" s="21"/>
      <c r="B9" s="21"/>
      <c r="C9" s="21" t="s">
        <v>279</v>
      </c>
      <c r="D9" s="21"/>
      <c r="E9" s="21"/>
      <c r="F9" s="21"/>
      <c r="G9" s="21"/>
      <c r="H9" s="21"/>
      <c r="I9" s="23">
        <v>100000</v>
      </c>
      <c r="J9" s="23">
        <v>100000</v>
      </c>
      <c r="K9" s="23">
        <v>100000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120" t="s">
        <v>280</v>
      </c>
      <c r="B10" s="120" t="s">
        <v>281</v>
      </c>
      <c r="C10" s="21" t="s">
        <v>279</v>
      </c>
      <c r="D10" s="120" t="s">
        <v>70</v>
      </c>
      <c r="E10" s="120" t="s">
        <v>107</v>
      </c>
      <c r="F10" s="120" t="s">
        <v>172</v>
      </c>
      <c r="G10" s="120" t="s">
        <v>282</v>
      </c>
      <c r="H10" s="120" t="s">
        <v>283</v>
      </c>
      <c r="I10" s="23">
        <v>100000</v>
      </c>
      <c r="J10" s="23">
        <v>100000</v>
      </c>
      <c r="K10" s="23">
        <v>100000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25"/>
      <c r="B11" s="25"/>
      <c r="C11" s="21" t="s">
        <v>284</v>
      </c>
      <c r="D11" s="25"/>
      <c r="E11" s="25"/>
      <c r="F11" s="25"/>
      <c r="G11" s="25"/>
      <c r="H11" s="25"/>
      <c r="I11" s="23">
        <v>2000000</v>
      </c>
      <c r="J11" s="23">
        <v>2000000</v>
      </c>
      <c r="K11" s="23">
        <v>2000000</v>
      </c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120" t="s">
        <v>280</v>
      </c>
      <c r="B12" s="120" t="s">
        <v>285</v>
      </c>
      <c r="C12" s="21" t="s">
        <v>284</v>
      </c>
      <c r="D12" s="120" t="s">
        <v>70</v>
      </c>
      <c r="E12" s="120" t="s">
        <v>107</v>
      </c>
      <c r="F12" s="120" t="s">
        <v>172</v>
      </c>
      <c r="G12" s="120" t="s">
        <v>282</v>
      </c>
      <c r="H12" s="120" t="s">
        <v>283</v>
      </c>
      <c r="I12" s="23">
        <v>2000000</v>
      </c>
      <c r="J12" s="23">
        <v>2000000</v>
      </c>
      <c r="K12" s="23">
        <v>2000000</v>
      </c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18.75" customHeight="1" spans="1:23">
      <c r="A13" s="25"/>
      <c r="B13" s="25"/>
      <c r="C13" s="21" t="s">
        <v>286</v>
      </c>
      <c r="D13" s="25"/>
      <c r="E13" s="25"/>
      <c r="F13" s="25"/>
      <c r="G13" s="25"/>
      <c r="H13" s="25"/>
      <c r="I13" s="23">
        <v>50000</v>
      </c>
      <c r="J13" s="23">
        <v>50000</v>
      </c>
      <c r="K13" s="23">
        <v>50000</v>
      </c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18.75" customHeight="1" spans="1:23">
      <c r="A14" s="120" t="s">
        <v>280</v>
      </c>
      <c r="B14" s="120" t="s">
        <v>287</v>
      </c>
      <c r="C14" s="21" t="s">
        <v>286</v>
      </c>
      <c r="D14" s="120" t="s">
        <v>70</v>
      </c>
      <c r="E14" s="120" t="s">
        <v>107</v>
      </c>
      <c r="F14" s="120" t="s">
        <v>172</v>
      </c>
      <c r="G14" s="120" t="s">
        <v>282</v>
      </c>
      <c r="H14" s="120" t="s">
        <v>283</v>
      </c>
      <c r="I14" s="23">
        <v>50000</v>
      </c>
      <c r="J14" s="23">
        <v>50000</v>
      </c>
      <c r="K14" s="23">
        <v>50000</v>
      </c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18.75" customHeight="1" spans="1:23">
      <c r="A15" s="25"/>
      <c r="B15" s="25"/>
      <c r="C15" s="21" t="s">
        <v>288</v>
      </c>
      <c r="D15" s="25"/>
      <c r="E15" s="25"/>
      <c r="F15" s="25"/>
      <c r="G15" s="25"/>
      <c r="H15" s="25"/>
      <c r="I15" s="23">
        <v>1400</v>
      </c>
      <c r="J15" s="23">
        <v>1400</v>
      </c>
      <c r="K15" s="23">
        <v>1400</v>
      </c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18.75" customHeight="1" spans="1:23">
      <c r="A16" s="120" t="s">
        <v>289</v>
      </c>
      <c r="B16" s="120" t="s">
        <v>290</v>
      </c>
      <c r="C16" s="21" t="s">
        <v>288</v>
      </c>
      <c r="D16" s="120" t="s">
        <v>70</v>
      </c>
      <c r="E16" s="120" t="s">
        <v>88</v>
      </c>
      <c r="F16" s="120" t="s">
        <v>161</v>
      </c>
      <c r="G16" s="120" t="s">
        <v>268</v>
      </c>
      <c r="H16" s="120" t="s">
        <v>269</v>
      </c>
      <c r="I16" s="23">
        <v>1400</v>
      </c>
      <c r="J16" s="23">
        <v>1400</v>
      </c>
      <c r="K16" s="23">
        <v>1400</v>
      </c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18.75" customHeight="1" spans="1:23">
      <c r="A17" s="25"/>
      <c r="B17" s="25"/>
      <c r="C17" s="21" t="s">
        <v>291</v>
      </c>
      <c r="D17" s="25"/>
      <c r="E17" s="25"/>
      <c r="F17" s="25"/>
      <c r="G17" s="25"/>
      <c r="H17" s="25"/>
      <c r="I17" s="23">
        <v>10000</v>
      </c>
      <c r="J17" s="23">
        <v>10000</v>
      </c>
      <c r="K17" s="23">
        <v>10000</v>
      </c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18.75" customHeight="1" spans="1:23">
      <c r="A18" s="120" t="s">
        <v>289</v>
      </c>
      <c r="B18" s="120" t="s">
        <v>292</v>
      </c>
      <c r="C18" s="21" t="s">
        <v>291</v>
      </c>
      <c r="D18" s="120" t="s">
        <v>70</v>
      </c>
      <c r="E18" s="120" t="s">
        <v>88</v>
      </c>
      <c r="F18" s="120" t="s">
        <v>161</v>
      </c>
      <c r="G18" s="120" t="s">
        <v>268</v>
      </c>
      <c r="H18" s="120" t="s">
        <v>269</v>
      </c>
      <c r="I18" s="23">
        <v>10000</v>
      </c>
      <c r="J18" s="23">
        <v>10000</v>
      </c>
      <c r="K18" s="23">
        <v>10000</v>
      </c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18.75" customHeight="1" spans="1:23">
      <c r="A19" s="25"/>
      <c r="B19" s="25"/>
      <c r="C19" s="21" t="s">
        <v>293</v>
      </c>
      <c r="D19" s="25"/>
      <c r="E19" s="25"/>
      <c r="F19" s="25"/>
      <c r="G19" s="25"/>
      <c r="H19" s="25"/>
      <c r="I19" s="23">
        <v>14458.81</v>
      </c>
      <c r="J19" s="23">
        <v>14458.81</v>
      </c>
      <c r="K19" s="23">
        <v>14458.81</v>
      </c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18.75" customHeight="1" spans="1:23">
      <c r="A20" s="120" t="s">
        <v>280</v>
      </c>
      <c r="B20" s="120" t="s">
        <v>294</v>
      </c>
      <c r="C20" s="21" t="s">
        <v>293</v>
      </c>
      <c r="D20" s="120" t="s">
        <v>70</v>
      </c>
      <c r="E20" s="120" t="s">
        <v>103</v>
      </c>
      <c r="F20" s="120" t="s">
        <v>170</v>
      </c>
      <c r="G20" s="120" t="s">
        <v>241</v>
      </c>
      <c r="H20" s="120" t="s">
        <v>242</v>
      </c>
      <c r="I20" s="23">
        <v>14458.81</v>
      </c>
      <c r="J20" s="23">
        <v>14458.81</v>
      </c>
      <c r="K20" s="23">
        <v>14458.81</v>
      </c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18.75" customHeight="1" spans="1:23">
      <c r="A21" s="35" t="s">
        <v>112</v>
      </c>
      <c r="B21" s="36"/>
      <c r="C21" s="36"/>
      <c r="D21" s="36"/>
      <c r="E21" s="36"/>
      <c r="F21" s="36"/>
      <c r="G21" s="36"/>
      <c r="H21" s="37"/>
      <c r="I21" s="23">
        <v>2175858.81</v>
      </c>
      <c r="J21" s="23">
        <v>2175858.81</v>
      </c>
      <c r="K21" s="23">
        <v>2175858.81</v>
      </c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</sheetData>
  <mergeCells count="28">
    <mergeCell ref="A2:W2"/>
    <mergeCell ref="A3:H3"/>
    <mergeCell ref="J4:M4"/>
    <mergeCell ref="N4:P4"/>
    <mergeCell ref="R4:W4"/>
    <mergeCell ref="A21:H2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9583333333333" right="0.389583333333333" top="0.579861111111111" bottom="0.579861111111111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25"/>
  <sheetViews>
    <sheetView showZeros="0" workbookViewId="0">
      <selection activeCell="A1" sqref="A1"/>
    </sheetView>
  </sheetViews>
  <sheetFormatPr defaultColWidth="9.14583333333333" defaultRowHeight="12" customHeight="1"/>
  <cols>
    <col min="1" max="1" width="34.28125" customWidth="1"/>
    <col min="2" max="2" width="48" customWidth="1"/>
    <col min="3" max="5" width="18.28125" customWidth="1"/>
    <col min="6" max="6" width="12" customWidth="1"/>
    <col min="7" max="7" width="17" customWidth="1"/>
    <col min="8" max="9" width="12" customWidth="1"/>
    <col min="10" max="10" width="27.5729166666667" customWidth="1"/>
  </cols>
  <sheetData>
    <row r="1" ht="15" customHeight="1" spans="10:10">
      <c r="J1" s="86" t="s">
        <v>295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51"/>
      <c r="G2" s="6"/>
      <c r="H2" s="51"/>
      <c r="I2" s="51"/>
      <c r="J2" s="6"/>
    </row>
    <row r="3" ht="18.75" customHeight="1" spans="1:8">
      <c r="A3" s="7" t="str">
        <f>"单位名称："&amp;"耿马傣族佤族自治县商务局"</f>
        <v>单位名称：耿马傣族佤族自治县商务局</v>
      </c>
      <c r="B3" s="3"/>
      <c r="C3" s="3"/>
      <c r="D3" s="3"/>
      <c r="E3" s="3"/>
      <c r="F3" s="52"/>
      <c r="G3" s="3"/>
      <c r="H3" s="52"/>
    </row>
    <row r="4" ht="18.75" customHeight="1" spans="1:10">
      <c r="A4" s="46" t="s">
        <v>296</v>
      </c>
      <c r="B4" s="46" t="s">
        <v>297</v>
      </c>
      <c r="C4" s="46" t="s">
        <v>298</v>
      </c>
      <c r="D4" s="46" t="s">
        <v>299</v>
      </c>
      <c r="E4" s="46" t="s">
        <v>300</v>
      </c>
      <c r="F4" s="53" t="s">
        <v>301</v>
      </c>
      <c r="G4" s="46" t="s">
        <v>302</v>
      </c>
      <c r="H4" s="53" t="s">
        <v>303</v>
      </c>
      <c r="I4" s="53" t="s">
        <v>304</v>
      </c>
      <c r="J4" s="46" t="s">
        <v>305</v>
      </c>
    </row>
    <row r="5" ht="18.75" customHeight="1" spans="1:10">
      <c r="A5" s="116">
        <v>1</v>
      </c>
      <c r="B5" s="116">
        <v>2</v>
      </c>
      <c r="C5" s="116">
        <v>3</v>
      </c>
      <c r="D5" s="116">
        <v>4</v>
      </c>
      <c r="E5" s="116">
        <v>5</v>
      </c>
      <c r="F5" s="116">
        <v>6</v>
      </c>
      <c r="G5" s="116">
        <v>7</v>
      </c>
      <c r="H5" s="116">
        <v>8</v>
      </c>
      <c r="I5" s="116">
        <v>9</v>
      </c>
      <c r="J5" s="116">
        <v>10</v>
      </c>
    </row>
    <row r="6" ht="18.75" customHeight="1" spans="1:10">
      <c r="A6" s="34" t="s">
        <v>70</v>
      </c>
      <c r="B6" s="47"/>
      <c r="C6" s="47"/>
      <c r="D6" s="47"/>
      <c r="E6" s="54"/>
      <c r="F6" s="55"/>
      <c r="G6" s="54"/>
      <c r="H6" s="55"/>
      <c r="I6" s="55"/>
      <c r="J6" s="54"/>
    </row>
    <row r="7" ht="18.75" customHeight="1" spans="1:10">
      <c r="A7" s="117" t="s">
        <v>70</v>
      </c>
      <c r="B7" s="21"/>
      <c r="C7" s="21"/>
      <c r="D7" s="21"/>
      <c r="E7" s="34"/>
      <c r="F7" s="21"/>
      <c r="G7" s="34"/>
      <c r="H7" s="21"/>
      <c r="I7" s="21"/>
      <c r="J7" s="34"/>
    </row>
    <row r="8" ht="18.75" customHeight="1" spans="1:10">
      <c r="A8" s="205" t="s">
        <v>288</v>
      </c>
      <c r="B8" s="21" t="s">
        <v>306</v>
      </c>
      <c r="C8" s="21" t="s">
        <v>307</v>
      </c>
      <c r="D8" s="21" t="s">
        <v>308</v>
      </c>
      <c r="E8" s="34" t="s">
        <v>309</v>
      </c>
      <c r="F8" s="21" t="s">
        <v>310</v>
      </c>
      <c r="G8" s="34" t="s">
        <v>158</v>
      </c>
      <c r="H8" s="21" t="s">
        <v>311</v>
      </c>
      <c r="I8" s="21" t="s">
        <v>312</v>
      </c>
      <c r="J8" s="34" t="s">
        <v>313</v>
      </c>
    </row>
    <row r="9" ht="18.75" customHeight="1" spans="1:10">
      <c r="A9" s="205" t="s">
        <v>288</v>
      </c>
      <c r="B9" s="21" t="s">
        <v>306</v>
      </c>
      <c r="C9" s="21" t="s">
        <v>314</v>
      </c>
      <c r="D9" s="21" t="s">
        <v>315</v>
      </c>
      <c r="E9" s="34" t="s">
        <v>316</v>
      </c>
      <c r="F9" s="21" t="s">
        <v>310</v>
      </c>
      <c r="G9" s="34" t="s">
        <v>317</v>
      </c>
      <c r="H9" s="21" t="s">
        <v>318</v>
      </c>
      <c r="I9" s="21" t="s">
        <v>319</v>
      </c>
      <c r="J9" s="34" t="s">
        <v>320</v>
      </c>
    </row>
    <row r="10" ht="18.75" customHeight="1" spans="1:10">
      <c r="A10" s="205" t="s">
        <v>288</v>
      </c>
      <c r="B10" s="21" t="s">
        <v>306</v>
      </c>
      <c r="C10" s="21" t="s">
        <v>321</v>
      </c>
      <c r="D10" s="21" t="s">
        <v>322</v>
      </c>
      <c r="E10" s="34" t="s">
        <v>323</v>
      </c>
      <c r="F10" s="21" t="s">
        <v>324</v>
      </c>
      <c r="G10" s="34" t="s">
        <v>325</v>
      </c>
      <c r="H10" s="21" t="s">
        <v>318</v>
      </c>
      <c r="I10" s="21" t="s">
        <v>312</v>
      </c>
      <c r="J10" s="34" t="s">
        <v>323</v>
      </c>
    </row>
    <row r="11" ht="18.75" customHeight="1" spans="1:10">
      <c r="A11" s="205" t="s">
        <v>284</v>
      </c>
      <c r="B11" s="21" t="s">
        <v>326</v>
      </c>
      <c r="C11" s="21" t="s">
        <v>307</v>
      </c>
      <c r="D11" s="21" t="s">
        <v>308</v>
      </c>
      <c r="E11" s="34" t="s">
        <v>327</v>
      </c>
      <c r="F11" s="21" t="s">
        <v>324</v>
      </c>
      <c r="G11" s="34" t="s">
        <v>328</v>
      </c>
      <c r="H11" s="21" t="s">
        <v>329</v>
      </c>
      <c r="I11" s="21" t="s">
        <v>312</v>
      </c>
      <c r="J11" s="34" t="s">
        <v>330</v>
      </c>
    </row>
    <row r="12" ht="18.75" customHeight="1" spans="1:10">
      <c r="A12" s="205" t="s">
        <v>284</v>
      </c>
      <c r="B12" s="21" t="s">
        <v>326</v>
      </c>
      <c r="C12" s="21" t="s">
        <v>314</v>
      </c>
      <c r="D12" s="21" t="s">
        <v>315</v>
      </c>
      <c r="E12" s="34" t="s">
        <v>331</v>
      </c>
      <c r="F12" s="21" t="s">
        <v>324</v>
      </c>
      <c r="G12" s="34" t="s">
        <v>332</v>
      </c>
      <c r="H12" s="21" t="s">
        <v>318</v>
      </c>
      <c r="I12" s="21" t="s">
        <v>312</v>
      </c>
      <c r="J12" s="34" t="s">
        <v>333</v>
      </c>
    </row>
    <row r="13" ht="18.75" customHeight="1" spans="1:10">
      <c r="A13" s="205" t="s">
        <v>284</v>
      </c>
      <c r="B13" s="21" t="s">
        <v>326</v>
      </c>
      <c r="C13" s="21" t="s">
        <v>321</v>
      </c>
      <c r="D13" s="21" t="s">
        <v>322</v>
      </c>
      <c r="E13" s="34" t="s">
        <v>322</v>
      </c>
      <c r="F13" s="21" t="s">
        <v>324</v>
      </c>
      <c r="G13" s="34" t="s">
        <v>325</v>
      </c>
      <c r="H13" s="21" t="s">
        <v>318</v>
      </c>
      <c r="I13" s="21" t="s">
        <v>312</v>
      </c>
      <c r="J13" s="34" t="s">
        <v>334</v>
      </c>
    </row>
    <row r="14" ht="18.75" customHeight="1" spans="1:10">
      <c r="A14" s="205" t="s">
        <v>286</v>
      </c>
      <c r="B14" s="21" t="s">
        <v>335</v>
      </c>
      <c r="C14" s="21" t="s">
        <v>307</v>
      </c>
      <c r="D14" s="21" t="s">
        <v>308</v>
      </c>
      <c r="E14" s="34" t="s">
        <v>336</v>
      </c>
      <c r="F14" s="21" t="s">
        <v>324</v>
      </c>
      <c r="G14" s="34" t="s">
        <v>328</v>
      </c>
      <c r="H14" s="21" t="s">
        <v>329</v>
      </c>
      <c r="I14" s="21" t="s">
        <v>312</v>
      </c>
      <c r="J14" s="34" t="s">
        <v>336</v>
      </c>
    </row>
    <row r="15" ht="18.75" customHeight="1" spans="1:10">
      <c r="A15" s="205" t="s">
        <v>286</v>
      </c>
      <c r="B15" s="21" t="s">
        <v>335</v>
      </c>
      <c r="C15" s="21" t="s">
        <v>314</v>
      </c>
      <c r="D15" s="21" t="s">
        <v>315</v>
      </c>
      <c r="E15" s="34" t="s">
        <v>337</v>
      </c>
      <c r="F15" s="21" t="s">
        <v>310</v>
      </c>
      <c r="G15" s="34" t="s">
        <v>338</v>
      </c>
      <c r="H15" s="21" t="s">
        <v>318</v>
      </c>
      <c r="I15" s="21" t="s">
        <v>319</v>
      </c>
      <c r="J15" s="34" t="s">
        <v>337</v>
      </c>
    </row>
    <row r="16" ht="18.75" customHeight="1" spans="1:10">
      <c r="A16" s="205" t="s">
        <v>286</v>
      </c>
      <c r="B16" s="21" t="s">
        <v>335</v>
      </c>
      <c r="C16" s="21" t="s">
        <v>321</v>
      </c>
      <c r="D16" s="21" t="s">
        <v>322</v>
      </c>
      <c r="E16" s="34" t="s">
        <v>322</v>
      </c>
      <c r="F16" s="21" t="s">
        <v>324</v>
      </c>
      <c r="G16" s="34" t="s">
        <v>325</v>
      </c>
      <c r="H16" s="21" t="s">
        <v>318</v>
      </c>
      <c r="I16" s="21" t="s">
        <v>312</v>
      </c>
      <c r="J16" s="34" t="s">
        <v>322</v>
      </c>
    </row>
    <row r="17" ht="18.75" customHeight="1" spans="1:10">
      <c r="A17" s="205" t="s">
        <v>291</v>
      </c>
      <c r="B17" s="21" t="s">
        <v>339</v>
      </c>
      <c r="C17" s="21" t="s">
        <v>307</v>
      </c>
      <c r="D17" s="21" t="s">
        <v>308</v>
      </c>
      <c r="E17" s="34" t="s">
        <v>340</v>
      </c>
      <c r="F17" s="21" t="s">
        <v>310</v>
      </c>
      <c r="G17" s="34" t="s">
        <v>328</v>
      </c>
      <c r="H17" s="21" t="s">
        <v>311</v>
      </c>
      <c r="I17" s="21" t="s">
        <v>312</v>
      </c>
      <c r="J17" s="34" t="s">
        <v>340</v>
      </c>
    </row>
    <row r="18" ht="18.75" customHeight="1" spans="1:10">
      <c r="A18" s="205" t="s">
        <v>291</v>
      </c>
      <c r="B18" s="21" t="s">
        <v>339</v>
      </c>
      <c r="C18" s="21" t="s">
        <v>314</v>
      </c>
      <c r="D18" s="21" t="s">
        <v>315</v>
      </c>
      <c r="E18" s="34" t="s">
        <v>341</v>
      </c>
      <c r="F18" s="21" t="s">
        <v>310</v>
      </c>
      <c r="G18" s="34" t="s">
        <v>342</v>
      </c>
      <c r="H18" s="21" t="s">
        <v>318</v>
      </c>
      <c r="I18" s="21" t="s">
        <v>319</v>
      </c>
      <c r="J18" s="34" t="s">
        <v>342</v>
      </c>
    </row>
    <row r="19" ht="18.75" customHeight="1" spans="1:10">
      <c r="A19" s="205" t="s">
        <v>291</v>
      </c>
      <c r="B19" s="21" t="s">
        <v>339</v>
      </c>
      <c r="C19" s="21" t="s">
        <v>321</v>
      </c>
      <c r="D19" s="21" t="s">
        <v>322</v>
      </c>
      <c r="E19" s="34" t="s">
        <v>322</v>
      </c>
      <c r="F19" s="21" t="s">
        <v>324</v>
      </c>
      <c r="G19" s="34" t="s">
        <v>325</v>
      </c>
      <c r="H19" s="21" t="s">
        <v>318</v>
      </c>
      <c r="I19" s="21" t="s">
        <v>312</v>
      </c>
      <c r="J19" s="34" t="s">
        <v>322</v>
      </c>
    </row>
    <row r="20" ht="18.75" customHeight="1" spans="1:10">
      <c r="A20" s="205" t="s">
        <v>279</v>
      </c>
      <c r="B20" s="21" t="s">
        <v>343</v>
      </c>
      <c r="C20" s="21" t="s">
        <v>307</v>
      </c>
      <c r="D20" s="21" t="s">
        <v>344</v>
      </c>
      <c r="E20" s="34" t="s">
        <v>345</v>
      </c>
      <c r="F20" s="21" t="s">
        <v>310</v>
      </c>
      <c r="G20" s="34" t="s">
        <v>346</v>
      </c>
      <c r="H20" s="21"/>
      <c r="I20" s="21" t="s">
        <v>319</v>
      </c>
      <c r="J20" s="34" t="s">
        <v>347</v>
      </c>
    </row>
    <row r="21" ht="18.75" customHeight="1" spans="1:10">
      <c r="A21" s="205" t="s">
        <v>279</v>
      </c>
      <c r="B21" s="21" t="s">
        <v>343</v>
      </c>
      <c r="C21" s="21" t="s">
        <v>314</v>
      </c>
      <c r="D21" s="21" t="s">
        <v>315</v>
      </c>
      <c r="E21" s="34" t="s">
        <v>348</v>
      </c>
      <c r="F21" s="21" t="s">
        <v>310</v>
      </c>
      <c r="G21" s="34" t="s">
        <v>346</v>
      </c>
      <c r="H21" s="21"/>
      <c r="I21" s="21" t="s">
        <v>319</v>
      </c>
      <c r="J21" s="34" t="s">
        <v>349</v>
      </c>
    </row>
    <row r="22" ht="18.75" customHeight="1" spans="1:10">
      <c r="A22" s="205" t="s">
        <v>279</v>
      </c>
      <c r="B22" s="21" t="s">
        <v>343</v>
      </c>
      <c r="C22" s="21" t="s">
        <v>321</v>
      </c>
      <c r="D22" s="21" t="s">
        <v>322</v>
      </c>
      <c r="E22" s="34" t="s">
        <v>350</v>
      </c>
      <c r="F22" s="21" t="s">
        <v>324</v>
      </c>
      <c r="G22" s="34" t="s">
        <v>325</v>
      </c>
      <c r="H22" s="21" t="s">
        <v>318</v>
      </c>
      <c r="I22" s="21" t="s">
        <v>312</v>
      </c>
      <c r="J22" s="34" t="s">
        <v>350</v>
      </c>
    </row>
    <row r="23" ht="18.75" customHeight="1" spans="1:10">
      <c r="A23" s="205" t="s">
        <v>293</v>
      </c>
      <c r="B23" s="21" t="s">
        <v>351</v>
      </c>
      <c r="C23" s="21" t="s">
        <v>307</v>
      </c>
      <c r="D23" s="21" t="s">
        <v>308</v>
      </c>
      <c r="E23" s="34" t="s">
        <v>352</v>
      </c>
      <c r="F23" s="21" t="s">
        <v>310</v>
      </c>
      <c r="G23" s="34" t="s">
        <v>353</v>
      </c>
      <c r="H23" s="21" t="s">
        <v>354</v>
      </c>
      <c r="I23" s="21" t="s">
        <v>312</v>
      </c>
      <c r="J23" s="34" t="s">
        <v>352</v>
      </c>
    </row>
    <row r="24" ht="18.75" customHeight="1" spans="1:10">
      <c r="A24" s="205" t="s">
        <v>293</v>
      </c>
      <c r="B24" s="21" t="s">
        <v>351</v>
      </c>
      <c r="C24" s="21" t="s">
        <v>314</v>
      </c>
      <c r="D24" s="21" t="s">
        <v>355</v>
      </c>
      <c r="E24" s="34" t="s">
        <v>356</v>
      </c>
      <c r="F24" s="21" t="s">
        <v>310</v>
      </c>
      <c r="G24" s="34" t="s">
        <v>357</v>
      </c>
      <c r="H24" s="21" t="s">
        <v>318</v>
      </c>
      <c r="I24" s="21" t="s">
        <v>319</v>
      </c>
      <c r="J24" s="34" t="s">
        <v>358</v>
      </c>
    </row>
    <row r="25" ht="18.75" customHeight="1" spans="1:10">
      <c r="A25" s="205" t="s">
        <v>293</v>
      </c>
      <c r="B25" s="21" t="s">
        <v>351</v>
      </c>
      <c r="C25" s="21" t="s">
        <v>321</v>
      </c>
      <c r="D25" s="21" t="s">
        <v>322</v>
      </c>
      <c r="E25" s="34" t="s">
        <v>322</v>
      </c>
      <c r="F25" s="21" t="s">
        <v>324</v>
      </c>
      <c r="G25" s="34" t="s">
        <v>325</v>
      </c>
      <c r="H25" s="21" t="s">
        <v>318</v>
      </c>
      <c r="I25" s="21" t="s">
        <v>312</v>
      </c>
      <c r="J25" s="34" t="s">
        <v>322</v>
      </c>
    </row>
  </sheetData>
  <mergeCells count="14">
    <mergeCell ref="A2:J2"/>
    <mergeCell ref="A3:H3"/>
    <mergeCell ref="A8:A10"/>
    <mergeCell ref="A11:A13"/>
    <mergeCell ref="A14:A16"/>
    <mergeCell ref="A17:A19"/>
    <mergeCell ref="A20:A22"/>
    <mergeCell ref="A23:A25"/>
    <mergeCell ref="B8:B10"/>
    <mergeCell ref="B11:B13"/>
    <mergeCell ref="B14:B16"/>
    <mergeCell ref="B17:B19"/>
    <mergeCell ref="B20:B22"/>
    <mergeCell ref="B23:B25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2025-02-07T07:14:11Z</dcterms:created>
  <dcterms:modified xsi:type="dcterms:W3CDTF">2025-02-07T07:14:30Z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