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6"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<sst xmlns="http://schemas.openxmlformats.org/spreadsheetml/2006/main" count="2698" uniqueCount="604">
  <si>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</si>
  <si>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</si>
  <si>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</si>
  <si>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</si>
  <si>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</si>
  <si>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</si>
  <si>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</si>
  <si>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</si>
  <si>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</si>
  <si>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</si>
  <si>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</si>
  <si>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</si>
  <si>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</si>
  <si>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</si>
  <si>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</si>
  <si>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</si>
  <si>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</si>
  <si>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</si>
  <si>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</si>
  <si>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</si>
  <si>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</si>
  <si>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</si>
  <si>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</si>
  <si>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</si>
  <si>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</si>
  <si>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</si>
  <si>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</si>
  <si>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</si>
  <si>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</si>
  <si>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</si>
  <si>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</si>
  <si>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</si>
  <si>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</si>
  <si>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</si>
  <si>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</si>
  <si>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</si>
  <si>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</si>
  <si>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</si>
  <si>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</si>
  <si>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</si>
  <si>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</si>
  <si>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</si>
  <si>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</si>
  <si>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</si>
  <si>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</si>
  <si>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</si>
  <si>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</si>
  <si>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</si>
  <si>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</si>
  <si>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</si>
  <si>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</si>
  <si>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</si>
  <si>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</si>
  <si>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</si>
  <si>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</si>
  <si>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</si>
  <si>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</si>
  <si>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</si>
  <si>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</si>
  <si>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</si>
  <si>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</si>
  <si>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</si>
  <si>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</si>
  <si>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</si>
  <si>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</si>
  <si>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</si>
  <si>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</si>
  <si>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</si>
  <si>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</si>
  <si>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123</t>
  </si>
  <si>
    <t>耿马傣族佤族自治县交通运输局</t>
  </si>
  <si>
    <t>123001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</si>
  <si>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</si>
  <si>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</si>
  <si>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</si>
  <si>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</si>
  <si>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</si>
  <si>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</si>
  <si>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</si>
  <si>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</si>
  <si>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</si>
  <si>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</si>
  <si>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</si>
  <si>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</si>
  <si>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</si>
  <si>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</si>
  <si>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20104</t>
  </si>
  <si>
    <t>2010406</t>
  </si>
  <si>
    <t>208</t>
  </si>
  <si>
    <t>社会保障和就业支出</t>
  </si>
  <si>
    <t>20805</t>
  </si>
  <si>
    <t>2080501</t>
  </si>
  <si>
    <t>2080505</t>
  </si>
  <si>
    <t>20808</t>
  </si>
  <si>
    <t>2080801</t>
  </si>
  <si>
    <t>210</t>
  </si>
  <si>
    <t>卫生健康支出</t>
  </si>
  <si>
    <t>21011</t>
  </si>
  <si>
    <t>2101101</t>
  </si>
  <si>
    <t>2101102</t>
  </si>
  <si>
    <t>2101199</t>
  </si>
  <si>
    <t>213</t>
  </si>
  <si>
    <t>农林水支出</t>
  </si>
  <si>
    <t>21305</t>
  </si>
  <si>
    <t>2130599</t>
  </si>
  <si>
    <t>214</t>
  </si>
  <si>
    <t>交通运输支出</t>
  </si>
  <si>
    <t>21401</t>
  </si>
  <si>
    <t>2140101</t>
  </si>
  <si>
    <t>2140104</t>
  </si>
  <si>
    <t>2140106</t>
  </si>
  <si>
    <t>2140199</t>
  </si>
  <si>
    <t>21402</t>
  </si>
  <si>
    <t>2140299</t>
  </si>
  <si>
    <t>221</t>
  </si>
  <si>
    <t>住房保障支出</t>
  </si>
  <si>
    <t>22102</t>
  </si>
  <si>
    <t>2210201</t>
  </si>
  <si>
    <t>229</t>
  </si>
  <si>
    <t>22904</t>
  </si>
  <si>
    <t>2290401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</si>
  <si>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</si>
  <si>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</si>
  <si>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</si>
  <si>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</si>
  <si>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</si>
  <si>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</si>
  <si>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</si>
  <si>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</si>
  <si>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</si>
  <si>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</si>
  <si>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</si>
  <si>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</si>
  <si>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</si>
  <si>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</si>
  <si>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</si>
  <si>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</si>
  <si>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</si>
  <si>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</si>
  <si>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</si>
  <si>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</si>
  <si>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</si>
  <si>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</si>
  <si>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</si>
  <si>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</si>
  <si>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</si>
  <si>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</si>
  <si>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</si>
  <si>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</si>
  <si>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</si>
  <si>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</si>
  <si>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</si>
  <si>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</si>
  <si>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</si>
  <si>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</si>
  <si>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</si>
  <si>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</si>
  <si>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</si>
  <si>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</si>
  <si>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</si>
  <si>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</si>
  <si>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</si>
  <si>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</si>
  <si>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</si>
  <si>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</si>
  <si>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</si>
  <si>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</si>
  <si>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</si>
  <si>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发展与改革事务</t>
  </si>
  <si>
    <t>社会事业发展规划</t>
  </si>
  <si>
    <t>行政事业单位养老支出</t>
  </si>
  <si>
    <t>行政单位离退休</t>
  </si>
  <si>
    <t>机关事业单位基本养老保险缴费支出</t>
  </si>
  <si>
    <t>抚恤</t>
  </si>
  <si>
    <t>死亡抚恤</t>
  </si>
  <si>
    <t>行政事业单位医疗</t>
  </si>
  <si>
    <t>行政单位医疗</t>
  </si>
  <si>
    <t>事业单位医疗</t>
  </si>
  <si>
    <t>其他行政事业单位医疗支出</t>
  </si>
  <si>
    <t>巩固脱贫攻坚成果衔接乡村振兴</t>
  </si>
  <si>
    <t>其他巩固脱贫攻坚成果衔接乡村振兴支出</t>
  </si>
  <si>
    <t>公路水路运输</t>
  </si>
  <si>
    <t>行政运行</t>
  </si>
  <si>
    <t>公路建设</t>
  </si>
  <si>
    <t>公路养护</t>
  </si>
  <si>
    <t>其他公路水路运输支出</t>
  </si>
  <si>
    <t>铁路运输</t>
  </si>
  <si>
    <t>其他铁路运输支出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</si>
  <si>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</si>
  <si>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</si>
  <si>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</si>
  <si>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</si>
  <si>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</si>
  <si>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</si>
  <si>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</si>
  <si>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</si>
  <si>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</si>
  <si>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</si>
  <si>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</si>
  <si>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</si>
  <si>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</si>
  <si>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</si>
  <si>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</si>
  <si>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</si>
  <si>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</si>
  <si>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</si>
  <si>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</si>
  <si>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</si>
  <si>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</si>
  <si>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</si>
  <si>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</si>
  <si>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</si>
  <si>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</si>
  <si>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</si>
  <si>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</si>
  <si>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</si>
  <si>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530926210000000001200</t>
  </si>
  <si>
    <t>行政人员工资支出</t>
  </si>
  <si>
    <t>30101</t>
  </si>
  <si>
    <t>基本工资</t>
  </si>
  <si>
    <t>530926210000000001201</t>
  </si>
  <si>
    <t>事业人员工资支出</t>
  </si>
  <si>
    <t>30102</t>
  </si>
  <si>
    <t>津贴补贴</t>
  </si>
  <si>
    <t>30103</t>
  </si>
  <si>
    <t>奖金</t>
  </si>
  <si>
    <t>530926231100001388588</t>
  </si>
  <si>
    <t>行政人员绩效考核奖励（2017年提高部分）</t>
  </si>
  <si>
    <t>530926231100001388590</t>
  </si>
  <si>
    <t>奖励性绩效工资</t>
  </si>
  <si>
    <t>30107</t>
  </si>
  <si>
    <t>绩效工资</t>
  </si>
  <si>
    <t>530926231100001388591</t>
  </si>
  <si>
    <t>事业人员绩效工资（2017年提高部分）</t>
  </si>
  <si>
    <t>530926231100001388589</t>
  </si>
  <si>
    <t>基础性绩效工资</t>
  </si>
  <si>
    <t>530926210000000001202</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</si>
  <si>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</si>
  <si>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</si>
  <si>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</si>
  <si>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</si>
  <si>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</si>
  <si>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</si>
  <si>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</si>
  <si>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</si>
  <si>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</si>
  <si>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</si>
  <si>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</si>
  <si>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</si>
  <si>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</si>
  <si>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</si>
  <si>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</si>
  <si>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530926210000000001203</t>
  </si>
  <si>
    <t>30113</t>
  </si>
  <si>
    <t>530926210000000002940</t>
  </si>
  <si>
    <t>一般公用经费</t>
  </si>
  <si>
    <t>30206</t>
  </si>
  <si>
    <t>电费</t>
  </si>
  <si>
    <t>30205</t>
  </si>
  <si>
    <t>水费</t>
  </si>
  <si>
    <t>30207</t>
  </si>
  <si>
    <t>邮电费</t>
  </si>
  <si>
    <t>30211</t>
  </si>
  <si>
    <t>差旅费</t>
  </si>
  <si>
    <t>30201</t>
  </si>
  <si>
    <t>办公费</t>
  </si>
  <si>
    <t>530926241100002330360</t>
  </si>
  <si>
    <t>公务接待费（公用经费）</t>
  </si>
  <si>
    <t>30217</t>
  </si>
  <si>
    <t>530926210000000001208</t>
  </si>
  <si>
    <t>工会经费</t>
  </si>
  <si>
    <t>30228</t>
  </si>
  <si>
    <t>530926210000000001206</t>
  </si>
  <si>
    <t>公务用车运行维护费</t>
  </si>
  <si>
    <t>30231</t>
  </si>
  <si>
    <t>530926210000000001207</t>
  </si>
  <si>
    <t>行政人员公务交通补贴</t>
  </si>
  <si>
    <t>30239</t>
  </si>
  <si>
    <t>其他交通费用</t>
  </si>
  <si>
    <t>530926251100003812200</t>
  </si>
  <si>
    <t>残疾人就业保障金</t>
  </si>
  <si>
    <t>30299</t>
  </si>
  <si>
    <t>其他商品和服务支出</t>
  </si>
  <si>
    <t>530926210000000001204</t>
  </si>
  <si>
    <t>离退休费</t>
  </si>
  <si>
    <t>30302</t>
  </si>
  <si>
    <t>退休费</t>
  </si>
  <si>
    <t>530926231100001388670</t>
  </si>
  <si>
    <t>机关事业单位职工遗属生活补助</t>
  </si>
  <si>
    <t>30305</t>
  </si>
  <si>
    <t>生活补助</t>
  </si>
  <si>
    <t>30307</t>
  </si>
  <si>
    <t>医疗费补助</t>
  </si>
  <si>
    <t>预算05-1表</t>
  </si>
  <si>
    <t>项目分类</t>
  </si>
  <si>
    <t>项目单位</t>
  </si>
  <si>
    <t>经济科目编码</t>
  </si>
  <si>
    <t>经济科目名称</t>
  </si>
  <si>
    <t>本年拨款</t>
  </si>
  <si>
    <t>其中：本次下达</t>
  </si>
  <si>
    <t>2017年国开行贷款村组公路建设资金</t>
  </si>
  <si>
    <t>事业发展类</t>
  </si>
  <si>
    <t>530926251100003811222</t>
  </si>
  <si>
    <t>31005</t>
  </si>
  <si>
    <t>基础设施建设</t>
  </si>
  <si>
    <t>2017年建制村通畅及直过民族自然村组路建设资金</t>
  </si>
  <si>
    <t>530926251100003811963</t>
  </si>
  <si>
    <t>2018年未通客车建制村安全生命防护建设资金</t>
  </si>
  <si>
    <t>530926251100003818870</t>
  </si>
  <si>
    <t>2018年直过民族自然村公路建设项目资金</t>
  </si>
  <si>
    <t>530926251100003818044</t>
  </si>
  <si>
    <t>2019年抵边自然村公路建设项目资金</t>
  </si>
  <si>
    <t>530926251100003818636</t>
  </si>
  <si>
    <t>2019年第一批安全生命防护工程建设资金</t>
  </si>
  <si>
    <t>530926251100003819152</t>
  </si>
  <si>
    <t>2019年发改扶贫公路建设项目资金</t>
  </si>
  <si>
    <t>530926251100004113847</t>
  </si>
  <si>
    <t>2019年省补安全生命防护工程建设资金</t>
  </si>
  <si>
    <t>530926251100003819258</t>
  </si>
  <si>
    <t>2019年直过民族自然村公路建设项目资金</t>
  </si>
  <si>
    <t>530926251100003818399</t>
  </si>
  <si>
    <t>2020年安全生命防护工程建设资金</t>
  </si>
  <si>
    <t>530926251100003819286</t>
  </si>
  <si>
    <t>2020年抵边抵边自然村公路建设项目资金</t>
  </si>
  <si>
    <t>530926251100003819179</t>
  </si>
  <si>
    <t>2020年直过民族自然村公路建设项目资金</t>
  </si>
  <si>
    <t>530926251100003818988</t>
  </si>
  <si>
    <t>2021年30户以上自然村通硬化项目资金</t>
  </si>
  <si>
    <t>530926251100003819235</t>
  </si>
  <si>
    <t>2021年安全生命防护工程建设资金</t>
  </si>
  <si>
    <t>530926251100003819332</t>
  </si>
  <si>
    <t>2022年30户以上自然村通硬化项目资金</t>
  </si>
  <si>
    <t>530926251100003819283</t>
  </si>
  <si>
    <t>2022年安全生命防护工程建设资金</t>
  </si>
  <si>
    <t>530926251100003819357</t>
  </si>
  <si>
    <t>2022年养护工程建设资金</t>
  </si>
  <si>
    <t>530926251100003820975</t>
  </si>
  <si>
    <t>2023年养护工程建设资金</t>
  </si>
  <si>
    <t>530926251100003821070</t>
  </si>
  <si>
    <t>2023年中央财政车辆购置税收入地方补助资金</t>
  </si>
  <si>
    <t>530926251100003819291</t>
  </si>
  <si>
    <t>2025年春节慰问经费</t>
  </si>
  <si>
    <t>专项业务类</t>
  </si>
  <si>
    <t>530926251100004069080</t>
  </si>
  <si>
    <t>2025年高速公路应筹集专项资金</t>
  </si>
  <si>
    <t>530926251100003946947</t>
  </si>
  <si>
    <t>其他政府性基金安排的支出</t>
  </si>
  <si>
    <t>2025年农村公路日常养护县级配套资金</t>
  </si>
  <si>
    <t>530926251100003817642</t>
  </si>
  <si>
    <t>30226</t>
  </si>
  <si>
    <t>劳务费</t>
  </si>
  <si>
    <t>2025年农村公路养护工程县级配套资金</t>
  </si>
  <si>
    <t>530926251100003817662</t>
  </si>
  <si>
    <t>高速公路建设前期工作经费</t>
  </si>
  <si>
    <t>530926210000000001719</t>
  </si>
  <si>
    <t>31002</t>
  </si>
  <si>
    <t>办公设备购置</t>
  </si>
  <si>
    <t>耿马县地方铁路发展服务中心编外人员经费</t>
  </si>
  <si>
    <t>530926251100003817514</t>
  </si>
  <si>
    <t>耿马县国省道公路沿线绿化美化项目建设补助资金</t>
  </si>
  <si>
    <t>530926241100002366965</t>
  </si>
  <si>
    <t>临清铁路建设（耿马段）前期建设工作经费</t>
  </si>
  <si>
    <t>530926241100002367384</t>
  </si>
  <si>
    <t>孟定机场建设前期经费</t>
  </si>
  <si>
    <t>530926251100003817324</t>
  </si>
  <si>
    <t>农村公路委托业务经费</t>
  </si>
  <si>
    <t>530926251100004108240</t>
  </si>
  <si>
    <t>30227</t>
  </si>
  <si>
    <t>委托业务费</t>
  </si>
  <si>
    <t>预算05-2表</t>
  </si>
  <si>
    <t>单位名称、项目名称</t>
  </si>
  <si>
    <t>项目年度绩效目标</t>
  </si>
  <si>
    <t>一级指标</t>
  </si>
  <si>
    <t>二级指标</t>
  </si>
  <si>
    <t>三级指标</t>
  </si>
  <si>
    <t>指标性质</t>
  </si>
  <si>
    <t>指标值</t>
  </si>
  <si>
    <t>度量单位</t>
  </si>
  <si>
    <t>指标属性</t>
  </si>
  <si>
    <t>指标内容</t>
  </si>
  <si>
    <t>通过完成村道安防建设项目任务，提高沿线群众的行车安全性，促进当地经济社会发展，提高当地农民的经济收入，加快农民脱贫步伐。</t>
  </si>
  <si>
    <t>产出指标</t>
  </si>
  <si>
    <t>数量指标</t>
  </si>
  <si>
    <t>隐患建设里程</t>
  </si>
  <si>
    <t>=</t>
  </si>
  <si>
    <t>206</t>
  </si>
  <si>
    <t>公里</t>
  </si>
  <si>
    <t>定量指标</t>
  </si>
  <si>
    <t>反映完成建设里程</t>
  </si>
  <si>
    <t>质量指标</t>
  </si>
  <si>
    <t>建设质量合格率</t>
  </si>
  <si>
    <t>100</t>
  </si>
  <si>
    <t>%</t>
  </si>
  <si>
    <t>反映项目建设质量</t>
  </si>
  <si>
    <t>效益指标</t>
  </si>
  <si>
    <t>经济效益</t>
  </si>
  <si>
    <t>带动当地经济发展</t>
  </si>
  <si>
    <t>带动</t>
  </si>
  <si>
    <t>是/否</t>
  </si>
  <si>
    <t>定性指标</t>
  </si>
  <si>
    <t>反映当地经济发展水平</t>
  </si>
  <si>
    <t>社会效益</t>
  </si>
  <si>
    <t>提升人民群众出行安全率</t>
  </si>
  <si>
    <t>提升</t>
  </si>
  <si>
    <t>反映各等级公路行驶安全程度</t>
  </si>
  <si>
    <t>满意度指标</t>
  </si>
  <si>
    <t>服务对象满意度</t>
  </si>
  <si>
    <t>出行群众满意度</t>
  </si>
  <si>
    <t>&gt;=</t>
  </si>
  <si>
    <t>85</t>
  </si>
  <si>
    <t>反映出行群众对行驶安全的满意程度</t>
  </si>
  <si>
    <t>319.113</t>
  </si>
  <si>
    <t>通过完成农村公路通硬化道路建设项目任务，切实改变贫困群众出行难，提高沿线群众的行车舒适度，促进当地经济社会发展，提高当地农民的经济收入，加快农民脱贫步伐。</t>
  </si>
  <si>
    <t>建设里程</t>
  </si>
  <si>
    <t>167.571</t>
  </si>
  <si>
    <t>反映完成未完工建设里程</t>
  </si>
  <si>
    <t>提升人民群众出行通畅率</t>
  </si>
  <si>
    <t>反映各等级公路安全通畅程度</t>
  </si>
  <si>
    <t>反映出行群众对道路通畅的满意程度</t>
  </si>
  <si>
    <t>通过完成耿马县国省道绿化美化建设项目任务，实现改善沿线群众的行车舒适度，促进当地经济社会发展，提高当地农民的经济收入，加快农民脱贫步伐。</t>
  </si>
  <si>
    <t>259.113</t>
  </si>
  <si>
    <t>反映沿线居民经济发展水平</t>
  </si>
  <si>
    <t>提升群众出行舒适度</t>
  </si>
  <si>
    <t>反映出行舒适程度</t>
  </si>
  <si>
    <t>反映出行群众满意程度</t>
  </si>
  <si>
    <t>278.469</t>
  </si>
  <si>
    <t>带动经济发展效果明显得15分，效果一般得5-10分，效果甚微或者没有效果不得分</t>
  </si>
  <si>
    <t>通过对涉及全县2674.68公里的县道、乡道、和村道路基缺口的修复、坍方的清理、雨季保通和日常养护等工作，保障公路安全畅通，改善人民群众出行难问题。</t>
  </si>
  <si>
    <t>完成地方管养县道、乡道、村道养护里程</t>
  </si>
  <si>
    <t>2674.68</t>
  </si>
  <si>
    <t>反映完成地方管养县道、乡道、村道路基缺口修复，塌方清理，雨季保通和日常养护。</t>
  </si>
  <si>
    <t>县道、乡道、村道养护质量合格率</t>
  </si>
  <si>
    <t>反映地方管养县道、乡道、村道路基缺口修复，塌方清理质量合格</t>
  </si>
  <si>
    <t>反映带动当地经济水平</t>
  </si>
  <si>
    <t>提升人民群众出行安全</t>
  </si>
  <si>
    <t>反映各等级公路安全水平</t>
  </si>
  <si>
    <t>反映出行群众对管养道路日常养护的满意程度</t>
  </si>
  <si>
    <t>39.849</t>
  </si>
  <si>
    <t>做好本部门离退休人员、公用经费保障，按规定落实离退休人员各项待遇，支持部门正常履职。</t>
  </si>
  <si>
    <t>供养离（退）休人员数</t>
  </si>
  <si>
    <t>14</t>
  </si>
  <si>
    <t>人</t>
  </si>
  <si>
    <t>反映财政供养部门（单位）离（退）休人员数量。</t>
  </si>
  <si>
    <t>实际发放金额</t>
  </si>
  <si>
    <t>2800</t>
  </si>
  <si>
    <t>元</t>
  </si>
  <si>
    <t>反映财政供养部门（单位）离（退）休人员发放金额。</t>
  </si>
  <si>
    <t>部门运转</t>
  </si>
  <si>
    <t>正常运转</t>
  </si>
  <si>
    <t>反映部门（单位）运转情况。</t>
  </si>
  <si>
    <t>离退休人员满意度</t>
  </si>
  <si>
    <t>90</t>
  </si>
  <si>
    <t>反映部门（单位）离退休人员对福利发放的满意程度。</t>
  </si>
  <si>
    <t>70</t>
  </si>
  <si>
    <t>247.652</t>
  </si>
  <si>
    <t>反映计划建设里程</t>
  </si>
  <si>
    <t>反映道当地经济发展水平</t>
  </si>
  <si>
    <t>116</t>
  </si>
  <si>
    <t>266</t>
  </si>
  <si>
    <t>305.354</t>
  </si>
  <si>
    <t>年度内建设质量合格指标值得满分，未达到指标值，指标得分=实际完成值/计划完成值*指标分值</t>
  </si>
  <si>
    <t>50.54</t>
  </si>
  <si>
    <t>通过完成2023年农村公路通硬化道路33.977公里建设项目任务，切实改变贫困群众出行难，提高沿线群众的行车舒适度，促进当地经济社会发展，提高当地农民的经济收入，加快农民脱贫步伐。</t>
  </si>
  <si>
    <t>建设里程数量</t>
  </si>
  <si>
    <t>33.977</t>
  </si>
  <si>
    <t>319</t>
  </si>
  <si>
    <t>通过协调做好孟定机场前期排查、调研等工作，推进孟定机场进入规划，切实改变贫困群众出行难，提高沿线群众的行车舒适度，促进当地经济社会发展，提高当地农民的经济收入，加快农民脱贫步伐。</t>
  </si>
  <si>
    <t>建设前期预算支出</t>
  </si>
  <si>
    <t>45</t>
  </si>
  <si>
    <t>万元</t>
  </si>
  <si>
    <t>反映建设前期工作预算支出</t>
  </si>
  <si>
    <t>时效指标</t>
  </si>
  <si>
    <t>按时完成建设前期工作</t>
  </si>
  <si>
    <t>2028</t>
  </si>
  <si>
    <t>年</t>
  </si>
  <si>
    <t>反映建设前期完成时效</t>
  </si>
  <si>
    <t>推进建设规划进度</t>
  </si>
  <si>
    <t>推进</t>
  </si>
  <si>
    <t>反映推进效果</t>
  </si>
  <si>
    <t>受益群众满意度</t>
  </si>
  <si>
    <t>反映受益群众满意程度</t>
  </si>
  <si>
    <t>完成高速公路建设前期工作，加快高速公路建设速度，配合完成高速公路建设项目。</t>
  </si>
  <si>
    <t>县内各条耿马段高速公路各乡镇征地拆迁完成情况</t>
  </si>
  <si>
    <t>县内各条耿马段高速公路各乡镇征地拆迁完成度</t>
  </si>
  <si>
    <t>羊头岩至勐撒高速公路、双江至勐省耿马段高速公路、芒市至孟连高速公路勐撒至糯良耿马段高速公路各乡镇征地拆迁</t>
  </si>
  <si>
    <t>促进经济发展</t>
  </si>
  <si>
    <t>明显</t>
  </si>
  <si>
    <t>促进当地经济发展</t>
  </si>
  <si>
    <t>基本公共服务水平</t>
  </si>
  <si>
    <t>积极协助高速公路项目公司，开展好县内各条耿马段高速公路各乡镇征地拆迁及其他建设前期工作事宜，缩短人民群众出行时间。</t>
  </si>
  <si>
    <t>可持续影响</t>
  </si>
  <si>
    <t>促进当地可持续发展</t>
  </si>
  <si>
    <t>群众满意度达90%以上</t>
  </si>
  <si>
    <t>90%</t>
  </si>
  <si>
    <t>通过协调做好临清铁路（耿马段）前期排查、拆迁、调研等工作，推进临清铁路（耿马段）开工及施工进度，切实改变贫困群众出行难，提高沿线群众的行车舒适度，促进当地经济社会发展，提高当地农民的经济收入，加快农民脱贫步伐。</t>
  </si>
  <si>
    <t>140</t>
  </si>
  <si>
    <t>2030年</t>
  </si>
  <si>
    <t>提升群众出行便捷率</t>
  </si>
  <si>
    <t>反映群众出行便捷程度</t>
  </si>
  <si>
    <t>反映出行群众对行驶的满意程度</t>
  </si>
  <si>
    <t>通过对涉及全县的99.14公里农村道路基缺口的修复、坍方的清理、雨季保通和日常养护等工作，保障公路安全畅通，改善人民群众出行难问题。</t>
  </si>
  <si>
    <t>完成养护修复里程</t>
  </si>
  <si>
    <t>99.14</t>
  </si>
  <si>
    <t>养护修复质量合格率</t>
  </si>
  <si>
    <t>通过对涉及全县167.72公里的县道、乡道、和村道路基缺口的修复、坍方的清理、雨季保通和日常养护等工作，保障公路安全畅通，改善人民群众出行难问题。</t>
  </si>
  <si>
    <t>167.72</t>
  </si>
  <si>
    <t>铁路建设期间编外人员经费</t>
  </si>
  <si>
    <t>28.8</t>
  </si>
  <si>
    <t>反映铁路建设期间编外人员经费</t>
  </si>
  <si>
    <t>2030</t>
  </si>
  <si>
    <t>80</t>
  </si>
  <si>
    <t>通过委托第三方对农村公路建设开展工可研究、施工图设计、林地征占用报批、桥位地质勘探等前期工作，为确保该项目顺利建设，提高沿线群众的行车舒适度，促进当地经济社会发展，提高当地农民的经济收入，加快农民脱贫步伐。</t>
  </si>
  <si>
    <t>完成委托业务编报预算指标</t>
  </si>
  <si>
    <t>20</t>
  </si>
  <si>
    <t>反映委托业务编报预算</t>
  </si>
  <si>
    <t>按时支付委托业务费</t>
  </si>
  <si>
    <t>2025年12月31日前</t>
  </si>
  <si>
    <t>反映支付完成时间</t>
  </si>
  <si>
    <t>推进公路提质改造建设进度</t>
  </si>
  <si>
    <t>反映项目建设进度</t>
  </si>
  <si>
    <t>生态效益</t>
  </si>
  <si>
    <t>符合道路环评审批要求</t>
  </si>
  <si>
    <t>符合</t>
  </si>
  <si>
    <t>反映道路环评数值</t>
  </si>
  <si>
    <t>反映群众对道路提质改造的满意程度</t>
  </si>
  <si>
    <t>按承担比例，2025年应付本,10654万元，及时足额支付我县每年应承担高速公路建设项目政府性债务还本付息</t>
  </si>
  <si>
    <t>当年应承担专项债券利息</t>
  </si>
  <si>
    <t>12456</t>
  </si>
  <si>
    <t>反映足额支付资金</t>
  </si>
  <si>
    <t>支付时限</t>
  </si>
  <si>
    <t>2025年1-12月</t>
  </si>
  <si>
    <t>次/月（季、年）</t>
  </si>
  <si>
    <t>反映支付时限</t>
  </si>
  <si>
    <t>降低政府债务风险</t>
  </si>
  <si>
    <t>降低</t>
  </si>
  <si>
    <t>反映政府债务风险</t>
  </si>
  <si>
    <t>受益对象满意度</t>
  </si>
  <si>
    <t>反映受益对象满意度</t>
  </si>
  <si>
    <t>完成地方管养县道、乡道、村道修复性里程</t>
  </si>
  <si>
    <t>县道、乡道、村道修复性养护质量合格率</t>
  </si>
  <si>
    <t>反映出行群众对管养道路修复性养护的满意程度</t>
  </si>
  <si>
    <t>64.098</t>
  </si>
  <si>
    <t>通过完成2019年发改农村公路建设项目任务，切实改变贫困群众出行难，提高沿线群众的行车舒适度，促进当地经济社会发展，提高当地农民的经济收入，加快农民脱贫步伐。</t>
  </si>
  <si>
    <t>2019年发改农村公路建设里程</t>
  </si>
  <si>
    <t>15</t>
  </si>
  <si>
    <t>349.595</t>
  </si>
  <si>
    <t>90.6</t>
  </si>
  <si>
    <t>预算06表</t>
  </si>
  <si>
    <t>政府性基金预算支出预算表</t>
  </si>
  <si>
    <t>单位名称：临沧市发展和改革委员会</t>
  </si>
  <si>
    <t>本年政府性基金预算支出</t>
  </si>
  <si>
    <t>其他政府性基金及对应专项债务收入安排的支出</t>
  </si>
  <si>
    <t>预算07表</t>
  </si>
  <si>
    <t>预算项目</t>
  </si>
  <si>
    <t>采购项目</t>
  </si>
  <si>
    <t>采购目录</t>
  </si>
  <si>
    <t>计量
单位</t>
  </si>
  <si>
    <t>数量</t>
  </si>
  <si>
    <t>面向中小企业预留资金</t>
  </si>
  <si>
    <t>政府性
基金</t>
  </si>
  <si>
    <t>国有资本经营收益</t>
  </si>
  <si>
    <t>财政专户管理的收入</t>
  </si>
  <si>
    <t>车辆燃油费</t>
  </si>
  <si>
    <t>车辆加油、添加燃料服务</t>
  </si>
  <si>
    <t>车辆维修费</t>
  </si>
  <si>
    <t>车辆维修和保养服务</t>
  </si>
  <si>
    <t>车辆保险费</t>
  </si>
  <si>
    <t>机动车保险服务</t>
  </si>
  <si>
    <t>采购办公椅</t>
  </si>
  <si>
    <t>办公椅</t>
  </si>
  <si>
    <t>把</t>
  </si>
  <si>
    <t>采购办公桌</t>
  </si>
  <si>
    <t>办公桌</t>
  </si>
  <si>
    <t>台</t>
  </si>
  <si>
    <t>采购文件柜</t>
  </si>
  <si>
    <t>文件柜</t>
  </si>
  <si>
    <t>组</t>
  </si>
  <si>
    <t>复印纸</t>
  </si>
  <si>
    <t>箱</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</si>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</sst>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2"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center" wrapText="1"/>
    </xf>
    <xf numFmtId="0" fontId="13" fillId="0" borderId="7" xfId="0" applyFont="1" applyBorder="1" applyAlignment="1">
      <alignment horizontal="center" vertical="center"/>
      <protection locked="0"/>
    </xf>
    <xf numFmtId="0" fontId="13" fillId="0" borderId="7" xfId="0" applyFont="1" applyBorder="1" applyAlignment="1" applyProtection="1">
      <alignment horizontal="center" vertical="center"/>
    </xf>
    <xf numFmtId="0" fontId="13" fillId="0" borderId="2" xfId="0" applyFont="1" applyBorder="1" applyAlignment="1" applyProtection="1">
      <alignment horizontal="center" vertical="center"/>
    </xf>
    <xf numFmtId="176" fontId="14" fillId="0" borderId="7" xfId="0" applyNumberFormat="1" applyFont="1" applyBorder="1" applyAlignment="1" applyProtection="1">
      <alignment horizontal="right" vertical="center"/>
    </xf>
    <xf numFmtId="0" fontId="3" fillId="0" borderId="0" xfId="0" applyFont="1" applyProtection="1">
      <alignment vertical="top"/>
    </xf>
    <xf numFmtId="0" fontId="15"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18" fillId="0" borderId="6" xfId="0" applyFont="1" applyBorder="1" applyAlignment="1">
      <alignment vertical="center"/>
      <protection locked="0"/>
    </xf>
    <xf numFmtId="0" fontId="19" fillId="0" borderId="6" xfId="0" applyFont="1" applyBorder="1" applyAlignment="1">
      <alignment horizontal="center" vertical="center"/>
      <protection locked="0"/>
    </xf>
    <xf numFmtId="176" fontId="19"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0" fillId="0" borderId="0" xfId="0" applyFont="1" applyAlignment="1" applyProtection="1">
      <alignment vertical="center"/>
    </xf>
    <xf numFmtId="0" fontId="21"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2" fillId="0" borderId="0" xfId="0" applyFont="1" applyAlignment="1" applyProtection="1"/>
    <xf numFmtId="0" fontId="23"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0" fillId="0" borderId="0" xfId="0" applyFont="1" applyProtection="1">
      <alignment vertical="top"/>
    </xf>
    <xf numFmtId="0" fontId="23"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4" fillId="0" borderId="0" xfId="0" applyFont="1" applyAlignment="1" applyProtection="1">
      <alignment horizontal="center" vertical="top"/>
    </xf>
    <xf numFmtId="0" fontId="25"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26" fillId="0" borderId="6" xfId="0" applyFont="1" applyBorder="1" applyAlignment="1" applyProtection="1">
      <alignment horizontal="center" vertical="center"/>
    </xf>
    <xf numFmtId="0" fontId="26"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26"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2" activePane="bottomLeft" state="frozen"/>
      <selection/>
      <selection pane="bottomLeft" activeCell="F12" sqref="F12"/>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3"/>
      <c r="C3" s="203"/>
      <c r="D3" s="203"/>
    </row>
    <row r="4" ht="18.75" customHeight="1" spans="1:4">
      <c r="A4" s="42" t="str">
        <f>"单位名称："&amp;"耿马傣族佤族自治县交通运输局"</f>
        <v>单位名称：耿马傣族佤族自治县交通运输局</v>
      </c>
      <c r="B4" s="204"/>
      <c r="C4" s="204"/>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5" t="s">
        <v>6</v>
      </c>
      <c r="B8" s="24">
        <v>48848946.56</v>
      </c>
      <c r="C8" s="135" t="s">
        <v>7</v>
      </c>
      <c r="D8" s="24">
        <v>70000</v>
      </c>
    </row>
    <row r="9" ht="18.75" customHeight="1" spans="1:4">
      <c r="A9" s="135" t="s">
        <v>8</v>
      </c>
      <c r="B9" s="24">
        <v>124560000</v>
      </c>
      <c r="C9" s="135" t="s">
        <v>9</v>
      </c>
      <c r="D9" s="24"/>
    </row>
    <row r="10" ht="18.75" customHeight="1" spans="1:4">
      <c r="A10" s="135" t="s">
        <v>10</v>
      </c>
      <c r="B10" s="24"/>
      <c r="C10" s="135" t="s">
        <v>11</v>
      </c>
      <c r="D10" s="24"/>
    </row>
    <row r="11" ht="18.75" customHeight="1" spans="1:4">
      <c r="A11" s="135" t="s">
        <v>12</v>
      </c>
      <c r="B11" s="24"/>
      <c r="C11" s="135" t="s">
        <v>13</v>
      </c>
      <c r="D11" s="24"/>
    </row>
    <row r="12" ht="18.75" customHeight="1" spans="1:4">
      <c r="A12" s="205" t="s">
        <v>14</v>
      </c>
      <c r="B12" s="24">
        <v>1000000</v>
      </c>
      <c r="C12" s="163" t="s">
        <v>15</v>
      </c>
      <c r="D12" s="24"/>
    </row>
    <row r="13" ht="18.75" customHeight="1" spans="1:4">
      <c r="A13" s="166" t="s">
        <v>16</v>
      </c>
      <c r="B13" s="24"/>
      <c r="C13" s="165" t="s">
        <v>17</v>
      </c>
      <c r="D13" s="24"/>
    </row>
    <row r="14" ht="18.75" customHeight="1" spans="1:4">
      <c r="A14" s="166" t="s">
        <v>18</v>
      </c>
      <c r="B14" s="24"/>
      <c r="C14" s="165" t="s">
        <v>19</v>
      </c>
      <c r="D14" s="24"/>
    </row>
    <row r="15" ht="18.75" customHeight="1" spans="1:4">
      <c r="A15" s="166" t="s">
        <v>20</v>
      </c>
      <c r="B15" s="24"/>
      <c r="C15" s="165" t="s">
        <v>21</v>
      </c>
      <c r="D15" s="24">
        <v>964160.16</v>
      </c>
    </row>
    <row r="16" ht="18.75" customHeight="1" spans="1:4">
      <c r="A16" s="166" t="s">
        <v>22</v>
      </c>
      <c r="B16" s="24"/>
      <c r="C16" s="165" t="s">
        <v>23</v>
      </c>
      <c r="D16" s="24">
        <v>300829.37</v>
      </c>
    </row>
    <row r="17" ht="18.75" customHeight="1" spans="1:4">
      <c r="A17" s="166" t="s">
        <v>24</v>
      </c>
      <c r="B17" s="24">
        <v>1000000</v>
      </c>
      <c r="C17" s="166" t="s">
        <v>25</v>
      </c>
      <c r="D17" s="24"/>
    </row>
    <row r="18" ht="18.75" customHeight="1" spans="1:4">
      <c r="A18" s="166" t="s">
        <v>26</v>
      </c>
      <c r="B18" s="24"/>
      <c r="C18" s="166" t="s">
        <v>27</v>
      </c>
      <c r="D18" s="24"/>
    </row>
    <row r="19" ht="18.75" customHeight="1" spans="1:4">
      <c r="A19" s="167" t="s">
        <v>26</v>
      </c>
      <c r="B19" s="24"/>
      <c r="C19" s="165" t="s">
        <v>28</v>
      </c>
      <c r="D19" s="24">
        <v>400000</v>
      </c>
    </row>
    <row r="20" ht="18.75" customHeight="1" spans="1:4">
      <c r="A20" s="167" t="s">
        <v>26</v>
      </c>
      <c r="B20" s="24"/>
      <c r="C20" s="165" t="s">
        <v>29</v>
      </c>
      <c r="D20" s="24">
        <v>47639307.11</v>
      </c>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474649.92</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v>124560000</v>
      </c>
    </row>
    <row r="32" ht="18.75" customHeight="1" spans="1:4">
      <c r="A32" s="168" t="s">
        <v>26</v>
      </c>
      <c r="B32" s="24"/>
      <c r="C32" s="166" t="s">
        <v>41</v>
      </c>
      <c r="D32" s="24"/>
    </row>
    <row r="33" ht="18.75" customHeight="1" spans="1:4">
      <c r="A33" s="168" t="s">
        <v>26</v>
      </c>
      <c r="B33" s="24"/>
      <c r="C33" s="166" t="s">
        <v>42</v>
      </c>
      <c r="D33" s="24"/>
    </row>
    <row r="34" ht="18.75" customHeight="1" spans="1:4">
      <c r="A34" s="206" t="s">
        <v>43</v>
      </c>
      <c r="B34" s="169">
        <f>SUM(B8:B12)</f>
        <v>174408946.56</v>
      </c>
      <c r="C34" s="207" t="s">
        <v>44</v>
      </c>
      <c r="D34" s="169">
        <v>174408946.56</v>
      </c>
    </row>
    <row r="35" ht="18.75" customHeight="1" spans="1:4">
      <c r="A35" s="208" t="s">
        <v>45</v>
      </c>
      <c r="B35" s="24">
        <v>90023.93</v>
      </c>
      <c r="C35" s="135" t="s">
        <v>46</v>
      </c>
      <c r="D35" s="24">
        <v>90023.93</v>
      </c>
    </row>
    <row r="36" ht="18.75" customHeight="1" spans="1:4">
      <c r="A36" s="208" t="s">
        <v>47</v>
      </c>
      <c r="B36" s="24"/>
      <c r="C36" s="135" t="s">
        <v>47</v>
      </c>
      <c r="D36" s="24"/>
    </row>
    <row r="37" ht="18.75" customHeight="1" spans="1:4">
      <c r="A37" s="208" t="s">
        <v>48</v>
      </c>
      <c r="B37" s="24">
        <v>90023.93</v>
      </c>
      <c r="C37" s="135" t="s">
        <v>49</v>
      </c>
      <c r="D37" s="24">
        <v>90023.93</v>
      </c>
    </row>
    <row r="38" ht="18.75" customHeight="1" spans="1:4">
      <c r="A38" s="209" t="s">
        <v>50</v>
      </c>
      <c r="B38" s="169">
        <f t="shared" ref="B38:D38" si="1">B34+B35</f>
        <v>174498970.49</v>
      </c>
      <c r="C38" s="207" t="s">
        <v>51</v>
      </c>
      <c r="D38" s="169">
        <f t="shared" si="1"/>
        <v>174498970.49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E1" workbookViewId="0">
      <pane ySplit="1" topLeftCell="A2" activePane="bottomLeft" state="frozen"/>
      <selection/>
      <selection pane="bottomLeft" activeCell="F12" sqref="F12"/>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8"/>
      <c r="P2" s="68"/>
      <c r="Q2" s="68"/>
      <c r="R2" s="68"/>
      <c r="S2" s="39" t="s">
        <v>52</v>
      </c>
    </row>
    <row r="3" ht="57.75" customHeight="1" spans="1:19">
      <c r="A3" s="131" t="str">
        <f>"2025"&amp;"年部门收入预算表"</f>
        <v>2025年部门收入预算表</v>
      </c>
      <c r="B3" s="180"/>
      <c r="C3" s="180"/>
      <c r="D3" s="180"/>
      <c r="E3" s="180"/>
      <c r="F3" s="180"/>
      <c r="G3" s="180"/>
      <c r="H3" s="180"/>
      <c r="I3" s="180"/>
      <c r="J3" s="180"/>
      <c r="K3" s="180"/>
      <c r="L3" s="180"/>
      <c r="M3" s="180"/>
      <c r="N3" s="180"/>
      <c r="O3" s="197"/>
      <c r="P3" s="197"/>
      <c r="Q3" s="197"/>
      <c r="R3" s="197"/>
      <c r="S3" s="197"/>
    </row>
    <row r="4" ht="18.75" customHeight="1" spans="1:19">
      <c r="A4" s="42" t="str">
        <f>"单位名称："&amp;"耿马傣族佤族自治县交通运输局"</f>
        <v>单位名称：耿马傣族佤族自治县交通运输局</v>
      </c>
      <c r="B4" s="94"/>
      <c r="C4" s="94"/>
      <c r="D4" s="94"/>
      <c r="E4" s="94"/>
      <c r="F4" s="94"/>
      <c r="G4" s="94"/>
      <c r="H4" s="94"/>
      <c r="I4" s="94"/>
      <c r="J4" s="72"/>
      <c r="K4" s="94"/>
      <c r="L4" s="94"/>
      <c r="M4" s="94"/>
      <c r="N4" s="94"/>
      <c r="O4" s="72"/>
      <c r="P4" s="72"/>
      <c r="Q4" s="72"/>
      <c r="R4" s="72"/>
      <c r="S4" s="39" t="s">
        <v>1</v>
      </c>
    </row>
    <row r="5" ht="18.75" customHeight="1" spans="1:19">
      <c r="A5" s="181" t="s">
        <v>53</v>
      </c>
      <c r="B5" s="182" t="s">
        <v>54</v>
      </c>
      <c r="C5" s="182" t="s">
        <v>55</v>
      </c>
      <c r="D5" s="183" t="s">
        <v>56</v>
      </c>
      <c r="E5" s="184"/>
      <c r="F5" s="184"/>
      <c r="G5" s="184"/>
      <c r="H5" s="184"/>
      <c r="I5" s="184"/>
      <c r="J5" s="198"/>
      <c r="K5" s="184"/>
      <c r="L5" s="184"/>
      <c r="M5" s="184"/>
      <c r="N5" s="199"/>
      <c r="O5" s="183" t="s">
        <v>45</v>
      </c>
      <c r="P5" s="183"/>
      <c r="Q5" s="183"/>
      <c r="R5" s="183"/>
      <c r="S5" s="202"/>
    </row>
    <row r="6" ht="18.75" customHeight="1" spans="1:19">
      <c r="A6" s="185"/>
      <c r="B6" s="186"/>
      <c r="C6" s="186"/>
      <c r="D6" s="187" t="s">
        <v>57</v>
      </c>
      <c r="E6" s="187" t="s">
        <v>58</v>
      </c>
      <c r="F6" s="187" t="s">
        <v>59</v>
      </c>
      <c r="G6" s="187" t="s">
        <v>60</v>
      </c>
      <c r="H6" s="187" t="s">
        <v>61</v>
      </c>
      <c r="I6" s="200" t="s">
        <v>62</v>
      </c>
      <c r="J6" s="200"/>
      <c r="K6" s="200"/>
      <c r="L6" s="200"/>
      <c r="M6" s="200"/>
      <c r="N6" s="190"/>
      <c r="O6" s="187" t="s">
        <v>57</v>
      </c>
      <c r="P6" s="187" t="s">
        <v>58</v>
      </c>
      <c r="Q6" s="187" t="s">
        <v>59</v>
      </c>
      <c r="R6" s="187" t="s">
        <v>60</v>
      </c>
      <c r="S6" s="187" t="s">
        <v>63</v>
      </c>
    </row>
    <row r="7" ht="18.75" customHeight="1" spans="1:19">
      <c r="A7" s="188"/>
      <c r="B7" s="189"/>
      <c r="C7" s="189"/>
      <c r="D7" s="190"/>
      <c r="E7" s="190"/>
      <c r="F7" s="190"/>
      <c r="G7" s="190"/>
      <c r="H7" s="190"/>
      <c r="I7" s="189" t="s">
        <v>57</v>
      </c>
      <c r="J7" s="189" t="s">
        <v>64</v>
      </c>
      <c r="K7" s="189" t="s">
        <v>65</v>
      </c>
      <c r="L7" s="189" t="s">
        <v>66</v>
      </c>
      <c r="M7" s="189" t="s">
        <v>67</v>
      </c>
      <c r="N7" s="189" t="s">
        <v>68</v>
      </c>
      <c r="O7" s="201"/>
      <c r="P7" s="201"/>
      <c r="Q7" s="201"/>
      <c r="R7" s="201"/>
      <c r="S7" s="190"/>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1" t="s">
        <v>69</v>
      </c>
      <c r="B9" s="192" t="s">
        <v>70</v>
      </c>
      <c r="C9" s="24">
        <v>174498970.49</v>
      </c>
      <c r="D9" s="24">
        <v>174408946.56</v>
      </c>
      <c r="E9" s="24">
        <v>48848946.56</v>
      </c>
      <c r="F9" s="24">
        <v>124560000</v>
      </c>
      <c r="G9" s="24"/>
      <c r="H9" s="24"/>
      <c r="I9" s="24">
        <v>1000000</v>
      </c>
      <c r="J9" s="24"/>
      <c r="K9" s="24"/>
      <c r="L9" s="24"/>
      <c r="M9" s="24"/>
      <c r="N9" s="24">
        <v>1000000</v>
      </c>
      <c r="O9" s="24">
        <v>90023.93</v>
      </c>
      <c r="P9" s="24"/>
      <c r="Q9" s="24"/>
      <c r="R9" s="24"/>
      <c r="S9" s="24">
        <v>90023.93</v>
      </c>
    </row>
    <row r="10" ht="18.75" customHeight="1" spans="1:19">
      <c r="A10" s="98" t="s">
        <v>71</v>
      </c>
      <c r="B10" s="193" t="s">
        <v>70</v>
      </c>
      <c r="C10" s="24">
        <v>174498970.49</v>
      </c>
      <c r="D10" s="24">
        <v>174408946.56</v>
      </c>
      <c r="E10" s="24">
        <v>48848946.56</v>
      </c>
      <c r="F10" s="24">
        <v>124560000</v>
      </c>
      <c r="G10" s="24"/>
      <c r="H10" s="24"/>
      <c r="I10" s="24">
        <v>1000000</v>
      </c>
      <c r="J10" s="24"/>
      <c r="K10" s="24"/>
      <c r="L10" s="24"/>
      <c r="M10" s="24"/>
      <c r="N10" s="24">
        <v>1000000</v>
      </c>
      <c r="O10" s="24">
        <v>90023.93</v>
      </c>
      <c r="P10" s="24"/>
      <c r="Q10" s="24"/>
      <c r="R10" s="24"/>
      <c r="S10" s="24">
        <v>90023.93</v>
      </c>
    </row>
    <row r="11" ht="18.75" customHeight="1" spans="1:19">
      <c r="A11" s="194" t="s">
        <v>55</v>
      </c>
      <c r="B11" s="195"/>
      <c r="C11" s="24">
        <v>174498970.49</v>
      </c>
      <c r="D11" s="24">
        <v>174408946.56</v>
      </c>
      <c r="E11" s="24">
        <v>48848946.56</v>
      </c>
      <c r="F11" s="24">
        <v>124560000</v>
      </c>
      <c r="G11" s="24"/>
      <c r="H11" s="24"/>
      <c r="I11" s="24">
        <v>1000000</v>
      </c>
      <c r="J11" s="24"/>
      <c r="K11" s="24"/>
      <c r="L11" s="24"/>
      <c r="M11" s="24"/>
      <c r="N11" s="24">
        <v>1000000</v>
      </c>
      <c r="O11" s="24">
        <v>90023.93</v>
      </c>
      <c r="P11" s="24"/>
      <c r="Q11" s="24"/>
      <c r="R11" s="24"/>
      <c r="S11" s="24">
        <v>90023.93</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9"/>
  <sheetViews>
    <sheetView showZeros="0" topLeftCell="I1" workbookViewId="0">
      <pane ySplit="1" topLeftCell="A2" activePane="bottomLeft" state="frozen"/>
      <selection/>
      <selection pane="bottomLeft" activeCell="F12" sqref="F12"/>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0"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"单位名称："&amp;"耿马傣族佤族自治县交通运输局"</f>
        <v>单位名称：耿马傣族佤族自治县交通运输局</v>
      </c>
      <c r="B4" s="174"/>
      <c r="C4" s="63"/>
      <c r="D4" s="31"/>
      <c r="E4" s="63"/>
      <c r="F4" s="63"/>
      <c r="G4" s="63"/>
      <c r="H4" s="31"/>
      <c r="I4" s="63"/>
      <c r="J4" s="31"/>
      <c r="K4" s="63"/>
      <c r="L4" s="63"/>
      <c r="M4" s="179"/>
      <c r="N4" s="179"/>
      <c r="O4" s="40" t="s">
        <v>1</v>
      </c>
    </row>
    <row r="5" ht="18.75" customHeight="1" spans="1:15">
      <c r="A5" s="11" t="s">
        <v>73</v>
      </c>
      <c r="B5" s="11" t="s">
        <v>74</v>
      </c>
      <c r="C5" s="11" t="s">
        <v>55</v>
      </c>
      <c r="D5" s="13" t="s">
        <v>58</v>
      </c>
      <c r="E5" s="75" t="s">
        <v>75</v>
      </c>
      <c r="F5" s="141" t="s">
        <v>76</v>
      </c>
      <c r="G5" s="11" t="s">
        <v>59</v>
      </c>
      <c r="H5" s="11" t="s">
        <v>60</v>
      </c>
      <c r="I5" s="11" t="s">
        <v>77</v>
      </c>
      <c r="J5" s="13" t="s">
        <v>78</v>
      </c>
      <c r="K5" s="14"/>
      <c r="L5" s="14"/>
      <c r="M5" s="14"/>
      <c r="N5" s="14"/>
      <c r="O5" s="15"/>
    </row>
    <row r="6" ht="30" customHeight="1" spans="1:15">
      <c r="A6" s="19"/>
      <c r="B6" s="19"/>
      <c r="C6" s="19"/>
      <c r="D6" s="67" t="s">
        <v>57</v>
      </c>
      <c r="E6" s="93" t="s">
        <v>75</v>
      </c>
      <c r="F6" s="93" t="s">
        <v>76</v>
      </c>
      <c r="G6" s="19"/>
      <c r="H6" s="19"/>
      <c r="I6" s="19"/>
      <c r="J6" s="67" t="s">
        <v>57</v>
      </c>
      <c r="K6" s="47" t="s">
        <v>79</v>
      </c>
      <c r="L6" s="47" t="s">
        <v>80</v>
      </c>
      <c r="M6" s="47" t="s">
        <v>81</v>
      </c>
      <c r="N6" s="47" t="s">
        <v>82</v>
      </c>
      <c r="O6" s="47" t="s">
        <v>83</v>
      </c>
    </row>
    <row r="7" ht="18.75" customHeight="1" spans="1:15">
      <c r="A7" s="120">
        <v>1</v>
      </c>
      <c r="B7" s="120">
        <v>2</v>
      </c>
      <c r="C7" s="67">
        <v>3</v>
      </c>
      <c r="D7" s="67">
        <v>4</v>
      </c>
      <c r="E7" s="67">
        <v>5</v>
      </c>
      <c r="F7" s="67">
        <v>6</v>
      </c>
      <c r="G7" s="67">
        <v>7</v>
      </c>
      <c r="H7" s="67">
        <v>8</v>
      </c>
      <c r="I7" s="67">
        <v>9</v>
      </c>
      <c r="J7" s="67">
        <v>10</v>
      </c>
      <c r="K7" s="67">
        <v>11</v>
      </c>
      <c r="L7" s="67">
        <v>12</v>
      </c>
      <c r="M7" s="67">
        <v>13</v>
      </c>
      <c r="N7" s="67">
        <v>14</v>
      </c>
      <c r="O7" s="67">
        <v>15</v>
      </c>
    </row>
    <row r="8" ht="18.75" customHeight="1" spans="1:15">
      <c r="A8" s="135" t="s">
        <v>84</v>
      </c>
      <c r="B8" s="160" t="s">
        <v>85</v>
      </c>
      <c r="C8" s="24">
        <v>70000</v>
      </c>
      <c r="D8" s="24">
        <v>70000</v>
      </c>
      <c r="E8" s="24"/>
      <c r="F8" s="24">
        <v>70000</v>
      </c>
      <c r="G8" s="24"/>
      <c r="H8" s="24"/>
      <c r="I8" s="24"/>
      <c r="J8" s="24"/>
      <c r="K8" s="24"/>
      <c r="L8" s="24"/>
      <c r="M8" s="24"/>
      <c r="N8" s="24"/>
      <c r="O8" s="24"/>
    </row>
    <row r="9" ht="18.75" customHeight="1" spans="1:15">
      <c r="A9" s="175" t="s">
        <v>86</v>
      </c>
      <c r="B9" s="176" t="str">
        <f>"  "&amp;"发展与改革事务"</f>
        <v>  发展与改革事务</v>
      </c>
      <c r="C9" s="24">
        <v>70000</v>
      </c>
      <c r="D9" s="24">
        <v>70000</v>
      </c>
      <c r="E9" s="24"/>
      <c r="F9" s="24">
        <v>70000</v>
      </c>
      <c r="G9" s="24"/>
      <c r="H9" s="24"/>
      <c r="I9" s="24"/>
      <c r="J9" s="24"/>
      <c r="K9" s="24"/>
      <c r="L9" s="24"/>
      <c r="M9" s="24"/>
      <c r="N9" s="24"/>
      <c r="O9" s="24"/>
    </row>
    <row r="10" ht="18.75" customHeight="1" spans="1:15">
      <c r="A10" s="175" t="s">
        <v>87</v>
      </c>
      <c r="B10" s="176" t="str">
        <f>"    "&amp;"社会事业发展规划"</f>
        <v>    社会事业发展规划</v>
      </c>
      <c r="C10" s="24">
        <v>70000</v>
      </c>
      <c r="D10" s="24">
        <v>70000</v>
      </c>
      <c r="E10" s="24"/>
      <c r="F10" s="24">
        <v>70000</v>
      </c>
      <c r="G10" s="24"/>
      <c r="H10" s="24"/>
      <c r="I10" s="24"/>
      <c r="J10" s="24"/>
      <c r="K10" s="24"/>
      <c r="L10" s="24"/>
      <c r="M10" s="24"/>
      <c r="N10" s="24"/>
      <c r="O10" s="24"/>
    </row>
    <row r="11" ht="18.75" customHeight="1" spans="1:15">
      <c r="A11" s="135" t="s">
        <v>88</v>
      </c>
      <c r="B11" s="160" t="s">
        <v>89</v>
      </c>
      <c r="C11" s="24">
        <v>964160.16</v>
      </c>
      <c r="D11" s="24">
        <v>964160.16</v>
      </c>
      <c r="E11" s="24">
        <v>964160.16</v>
      </c>
      <c r="F11" s="24"/>
      <c r="G11" s="24"/>
      <c r="H11" s="24"/>
      <c r="I11" s="24"/>
      <c r="J11" s="24"/>
      <c r="K11" s="24"/>
      <c r="L11" s="24"/>
      <c r="M11" s="24"/>
      <c r="N11" s="24"/>
      <c r="O11" s="24"/>
    </row>
    <row r="12" ht="18.75" customHeight="1" spans="1:15">
      <c r="A12" s="175" t="s">
        <v>90</v>
      </c>
      <c r="B12" s="176" t="str">
        <f>"  "&amp;"行政事业单位养老支出"</f>
        <v>  行政事业单位养老支出</v>
      </c>
      <c r="C12" s="24">
        <v>931542.96</v>
      </c>
      <c r="D12" s="24">
        <v>931542.96</v>
      </c>
      <c r="E12" s="24">
        <v>931542.96</v>
      </c>
      <c r="F12" s="24"/>
      <c r="G12" s="24"/>
      <c r="H12" s="24"/>
      <c r="I12" s="24"/>
      <c r="J12" s="24"/>
      <c r="K12" s="24"/>
      <c r="L12" s="24"/>
      <c r="M12" s="24"/>
      <c r="N12" s="24"/>
      <c r="O12" s="24"/>
    </row>
    <row r="13" ht="18.75" customHeight="1" spans="1:15">
      <c r="A13" s="175" t="s">
        <v>91</v>
      </c>
      <c r="B13" s="176" t="str">
        <f>"    "&amp;"行政单位离退休"</f>
        <v>    行政单位离退休</v>
      </c>
      <c r="C13" s="24">
        <v>298676.4</v>
      </c>
      <c r="D13" s="24">
        <v>298676.4</v>
      </c>
      <c r="E13" s="24">
        <v>298676.4</v>
      </c>
      <c r="F13" s="24"/>
      <c r="G13" s="24"/>
      <c r="H13" s="24"/>
      <c r="I13" s="24"/>
      <c r="J13" s="24"/>
      <c r="K13" s="24"/>
      <c r="L13" s="24"/>
      <c r="M13" s="24"/>
      <c r="N13" s="24"/>
      <c r="O13" s="24"/>
    </row>
    <row r="14" ht="18.75" customHeight="1" spans="1:15">
      <c r="A14" s="175" t="s">
        <v>92</v>
      </c>
      <c r="B14" s="176" t="str">
        <f>"    "&amp;"机关事业单位基本养老保险缴费支出"</f>
        <v>    机关事业单位基本养老保险缴费支出</v>
      </c>
      <c r="C14" s="24">
        <v>632866.56</v>
      </c>
      <c r="D14" s="24">
        <v>632866.56</v>
      </c>
      <c r="E14" s="24">
        <v>632866.56</v>
      </c>
      <c r="F14" s="24"/>
      <c r="G14" s="24"/>
      <c r="H14" s="24"/>
      <c r="I14" s="24"/>
      <c r="J14" s="24"/>
      <c r="K14" s="24"/>
      <c r="L14" s="24"/>
      <c r="M14" s="24"/>
      <c r="N14" s="24"/>
      <c r="O14" s="24"/>
    </row>
    <row r="15" ht="18.75" customHeight="1" spans="1:15">
      <c r="A15" s="175" t="s">
        <v>93</v>
      </c>
      <c r="B15" s="176" t="str">
        <f>"  "&amp;"抚恤"</f>
        <v>  抚恤</v>
      </c>
      <c r="C15" s="24">
        <v>32617.2</v>
      </c>
      <c r="D15" s="24">
        <v>32617.2</v>
      </c>
      <c r="E15" s="24">
        <v>32617.2</v>
      </c>
      <c r="F15" s="24"/>
      <c r="G15" s="24"/>
      <c r="H15" s="24"/>
      <c r="I15" s="24"/>
      <c r="J15" s="24"/>
      <c r="K15" s="24"/>
      <c r="L15" s="24"/>
      <c r="M15" s="24"/>
      <c r="N15" s="24"/>
      <c r="O15" s="24"/>
    </row>
    <row r="16" ht="18.75" customHeight="1" spans="1:15">
      <c r="A16" s="175" t="s">
        <v>94</v>
      </c>
      <c r="B16" s="176" t="str">
        <f>"    "&amp;"死亡抚恤"</f>
        <v>    死亡抚恤</v>
      </c>
      <c r="C16" s="24">
        <v>32617.2</v>
      </c>
      <c r="D16" s="24">
        <v>32617.2</v>
      </c>
      <c r="E16" s="24">
        <v>32617.2</v>
      </c>
      <c r="F16" s="24"/>
      <c r="G16" s="24"/>
      <c r="H16" s="24"/>
      <c r="I16" s="24"/>
      <c r="J16" s="24"/>
      <c r="K16" s="24"/>
      <c r="L16" s="24"/>
      <c r="M16" s="24"/>
      <c r="N16" s="24"/>
      <c r="O16" s="24"/>
    </row>
    <row r="17" ht="18.75" customHeight="1" spans="1:15">
      <c r="A17" s="135" t="s">
        <v>95</v>
      </c>
      <c r="B17" s="160" t="s">
        <v>96</v>
      </c>
      <c r="C17" s="24">
        <v>300829.37</v>
      </c>
      <c r="D17" s="24">
        <v>300829.37</v>
      </c>
      <c r="E17" s="24">
        <v>300829.37</v>
      </c>
      <c r="F17" s="24"/>
      <c r="G17" s="24"/>
      <c r="H17" s="24"/>
      <c r="I17" s="24"/>
      <c r="J17" s="24"/>
      <c r="K17" s="24"/>
      <c r="L17" s="24"/>
      <c r="M17" s="24"/>
      <c r="N17" s="24"/>
      <c r="O17" s="24"/>
    </row>
    <row r="18" ht="18.75" customHeight="1" spans="1:15">
      <c r="A18" s="175" t="s">
        <v>97</v>
      </c>
      <c r="B18" s="176" t="str">
        <f>"  "&amp;"行政事业单位医疗"</f>
        <v>  行政事业单位医疗</v>
      </c>
      <c r="C18" s="24">
        <v>300829.37</v>
      </c>
      <c r="D18" s="24">
        <v>300829.37</v>
      </c>
      <c r="E18" s="24">
        <v>300829.37</v>
      </c>
      <c r="F18" s="24"/>
      <c r="G18" s="24"/>
      <c r="H18" s="24"/>
      <c r="I18" s="24"/>
      <c r="J18" s="24"/>
      <c r="K18" s="24"/>
      <c r="L18" s="24"/>
      <c r="M18" s="24"/>
      <c r="N18" s="24"/>
      <c r="O18" s="24"/>
    </row>
    <row r="19" ht="18.75" customHeight="1" spans="1:15">
      <c r="A19" s="175" t="s">
        <v>98</v>
      </c>
      <c r="B19" s="176" t="str">
        <f>"    "&amp;"行政单位医疗"</f>
        <v>    行政单位医疗</v>
      </c>
      <c r="C19" s="24">
        <v>93574.31</v>
      </c>
      <c r="D19" s="24">
        <v>93574.31</v>
      </c>
      <c r="E19" s="24">
        <v>93574.31</v>
      </c>
      <c r="F19" s="24"/>
      <c r="G19" s="24"/>
      <c r="H19" s="24"/>
      <c r="I19" s="24"/>
      <c r="J19" s="24"/>
      <c r="K19" s="24"/>
      <c r="L19" s="24"/>
      <c r="M19" s="24"/>
      <c r="N19" s="24"/>
      <c r="O19" s="24"/>
    </row>
    <row r="20" ht="18.75" customHeight="1" spans="1:15">
      <c r="A20" s="175" t="s">
        <v>99</v>
      </c>
      <c r="B20" s="176" t="str">
        <f>"    "&amp;"事业单位医疗"</f>
        <v>    事业单位医疗</v>
      </c>
      <c r="C20" s="24">
        <v>187260.23</v>
      </c>
      <c r="D20" s="24">
        <v>187260.23</v>
      </c>
      <c r="E20" s="24">
        <v>187260.23</v>
      </c>
      <c r="F20" s="24"/>
      <c r="G20" s="24"/>
      <c r="H20" s="24"/>
      <c r="I20" s="24"/>
      <c r="J20" s="24"/>
      <c r="K20" s="24"/>
      <c r="L20" s="24"/>
      <c r="M20" s="24"/>
      <c r="N20" s="24"/>
      <c r="O20" s="24"/>
    </row>
    <row r="21" ht="18.75" customHeight="1" spans="1:15">
      <c r="A21" s="175" t="s">
        <v>100</v>
      </c>
      <c r="B21" s="176" t="str">
        <f>"    "&amp;"其他行政事业单位医疗支出"</f>
        <v>    其他行政事业单位医疗支出</v>
      </c>
      <c r="C21" s="24">
        <v>19994.83</v>
      </c>
      <c r="D21" s="24">
        <v>19994.83</v>
      </c>
      <c r="E21" s="24">
        <v>19994.83</v>
      </c>
      <c r="F21" s="24"/>
      <c r="G21" s="24"/>
      <c r="H21" s="24"/>
      <c r="I21" s="24"/>
      <c r="J21" s="24"/>
      <c r="K21" s="24"/>
      <c r="L21" s="24"/>
      <c r="M21" s="24"/>
      <c r="N21" s="24"/>
      <c r="O21" s="24"/>
    </row>
    <row r="22" ht="18.75" customHeight="1" spans="1:15">
      <c r="A22" s="135" t="s">
        <v>101</v>
      </c>
      <c r="B22" s="160" t="s">
        <v>102</v>
      </c>
      <c r="C22" s="24">
        <v>400000</v>
      </c>
      <c r="D22" s="24">
        <v>400000</v>
      </c>
      <c r="E22" s="24"/>
      <c r="F22" s="24">
        <v>400000</v>
      </c>
      <c r="G22" s="24"/>
      <c r="H22" s="24"/>
      <c r="I22" s="24"/>
      <c r="J22" s="24"/>
      <c r="K22" s="24"/>
      <c r="L22" s="24"/>
      <c r="M22" s="24"/>
      <c r="N22" s="24"/>
      <c r="O22" s="24"/>
    </row>
    <row r="23" ht="18.75" customHeight="1" spans="1:15">
      <c r="A23" s="175" t="s">
        <v>103</v>
      </c>
      <c r="B23" s="176" t="str">
        <f>"  "&amp;"巩固脱贫攻坚成果衔接乡村振兴"</f>
        <v>  巩固脱贫攻坚成果衔接乡村振兴</v>
      </c>
      <c r="C23" s="24">
        <v>400000</v>
      </c>
      <c r="D23" s="24">
        <v>400000</v>
      </c>
      <c r="E23" s="24"/>
      <c r="F23" s="24">
        <v>400000</v>
      </c>
      <c r="G23" s="24"/>
      <c r="H23" s="24"/>
      <c r="I23" s="24"/>
      <c r="J23" s="24"/>
      <c r="K23" s="24"/>
      <c r="L23" s="24"/>
      <c r="M23" s="24"/>
      <c r="N23" s="24"/>
      <c r="O23" s="24"/>
    </row>
    <row r="24" ht="18.75" customHeight="1" spans="1:15">
      <c r="A24" s="175" t="s">
        <v>104</v>
      </c>
      <c r="B24" s="176" t="str">
        <f>"    "&amp;"其他巩固脱贫攻坚成果衔接乡村振兴支出"</f>
        <v>    其他巩固脱贫攻坚成果衔接乡村振兴支出</v>
      </c>
      <c r="C24" s="24">
        <v>400000</v>
      </c>
      <c r="D24" s="24">
        <v>400000</v>
      </c>
      <c r="E24" s="24"/>
      <c r="F24" s="24">
        <v>400000</v>
      </c>
      <c r="G24" s="24"/>
      <c r="H24" s="24"/>
      <c r="I24" s="24"/>
      <c r="J24" s="24"/>
      <c r="K24" s="24"/>
      <c r="L24" s="24"/>
      <c r="M24" s="24"/>
      <c r="N24" s="24"/>
      <c r="O24" s="24"/>
    </row>
    <row r="25" ht="18.75" customHeight="1" spans="1:15">
      <c r="A25" s="135" t="s">
        <v>105</v>
      </c>
      <c r="B25" s="160" t="s">
        <v>106</v>
      </c>
      <c r="C25" s="24">
        <v>47639307.11</v>
      </c>
      <c r="D25" s="24">
        <v>46639307.11</v>
      </c>
      <c r="E25" s="24">
        <v>5056507.11</v>
      </c>
      <c r="F25" s="24">
        <v>41582800</v>
      </c>
      <c r="G25" s="24"/>
      <c r="H25" s="24"/>
      <c r="I25" s="24"/>
      <c r="J25" s="24">
        <v>1000000</v>
      </c>
      <c r="K25" s="24"/>
      <c r="L25" s="24"/>
      <c r="M25" s="24"/>
      <c r="N25" s="24"/>
      <c r="O25" s="24">
        <v>1000000</v>
      </c>
    </row>
    <row r="26" ht="18.75" customHeight="1" spans="1:15">
      <c r="A26" s="175" t="s">
        <v>107</v>
      </c>
      <c r="B26" s="176" t="str">
        <f>"  "&amp;"公路水路运输"</f>
        <v>  公路水路运输</v>
      </c>
      <c r="C26" s="24">
        <v>46859307.11</v>
      </c>
      <c r="D26" s="24">
        <v>46359307.11</v>
      </c>
      <c r="E26" s="24">
        <v>5056507.11</v>
      </c>
      <c r="F26" s="24">
        <v>41302800</v>
      </c>
      <c r="G26" s="24"/>
      <c r="H26" s="24"/>
      <c r="I26" s="24"/>
      <c r="J26" s="24">
        <v>500000</v>
      </c>
      <c r="K26" s="24"/>
      <c r="L26" s="24"/>
      <c r="M26" s="24"/>
      <c r="N26" s="24"/>
      <c r="O26" s="24">
        <v>500000</v>
      </c>
    </row>
    <row r="27" ht="18.75" customHeight="1" spans="1:15">
      <c r="A27" s="175" t="s">
        <v>108</v>
      </c>
      <c r="B27" s="176" t="str">
        <f>"    "&amp;"行政运行"</f>
        <v>    行政运行</v>
      </c>
      <c r="C27" s="24">
        <v>5056507.11</v>
      </c>
      <c r="D27" s="24">
        <v>5056507.11</v>
      </c>
      <c r="E27" s="24">
        <v>5056507.11</v>
      </c>
      <c r="F27" s="24"/>
      <c r="G27" s="24"/>
      <c r="H27" s="24"/>
      <c r="I27" s="24"/>
      <c r="J27" s="24"/>
      <c r="K27" s="24"/>
      <c r="L27" s="24"/>
      <c r="M27" s="24"/>
      <c r="N27" s="24"/>
      <c r="O27" s="24"/>
    </row>
    <row r="28" ht="18.75" customHeight="1" spans="1:15">
      <c r="A28" s="175" t="s">
        <v>109</v>
      </c>
      <c r="B28" s="176" t="str">
        <f>"    "&amp;"公路建设"</f>
        <v>    公路建设</v>
      </c>
      <c r="C28" s="24">
        <v>24350000</v>
      </c>
      <c r="D28" s="24">
        <v>24350000</v>
      </c>
      <c r="E28" s="24"/>
      <c r="F28" s="24">
        <v>24350000</v>
      </c>
      <c r="G28" s="24"/>
      <c r="H28" s="24"/>
      <c r="I28" s="24"/>
      <c r="J28" s="24"/>
      <c r="K28" s="24"/>
      <c r="L28" s="24"/>
      <c r="M28" s="24"/>
      <c r="N28" s="24"/>
      <c r="O28" s="24"/>
    </row>
    <row r="29" ht="18.75" customHeight="1" spans="1:15">
      <c r="A29" s="175" t="s">
        <v>110</v>
      </c>
      <c r="B29" s="176" t="str">
        <f>"    "&amp;"公路养护"</f>
        <v>    公路养护</v>
      </c>
      <c r="C29" s="24">
        <v>16450000</v>
      </c>
      <c r="D29" s="24">
        <v>16450000</v>
      </c>
      <c r="E29" s="24"/>
      <c r="F29" s="24">
        <v>16450000</v>
      </c>
      <c r="G29" s="24"/>
      <c r="H29" s="24"/>
      <c r="I29" s="24"/>
      <c r="J29" s="24"/>
      <c r="K29" s="24"/>
      <c r="L29" s="24"/>
      <c r="M29" s="24"/>
      <c r="N29" s="24"/>
      <c r="O29" s="24"/>
    </row>
    <row r="30" ht="18.75" customHeight="1" spans="1:15">
      <c r="A30" s="175" t="s">
        <v>111</v>
      </c>
      <c r="B30" s="176" t="str">
        <f>"    "&amp;"其他公路水路运输支出"</f>
        <v>    其他公路水路运输支出</v>
      </c>
      <c r="C30" s="24">
        <v>1002800</v>
      </c>
      <c r="D30" s="24">
        <v>502800</v>
      </c>
      <c r="E30" s="24"/>
      <c r="F30" s="24">
        <v>502800</v>
      </c>
      <c r="G30" s="24"/>
      <c r="H30" s="24"/>
      <c r="I30" s="24"/>
      <c r="J30" s="24">
        <v>500000</v>
      </c>
      <c r="K30" s="24"/>
      <c r="L30" s="24"/>
      <c r="M30" s="24"/>
      <c r="N30" s="24"/>
      <c r="O30" s="24">
        <v>500000</v>
      </c>
    </row>
    <row r="31" ht="18.75" customHeight="1" spans="1:15">
      <c r="A31" s="175" t="s">
        <v>112</v>
      </c>
      <c r="B31" s="176" t="str">
        <f>"  "&amp;"铁路运输"</f>
        <v>  铁路运输</v>
      </c>
      <c r="C31" s="24">
        <v>780000</v>
      </c>
      <c r="D31" s="24">
        <v>280000</v>
      </c>
      <c r="E31" s="24"/>
      <c r="F31" s="24">
        <v>280000</v>
      </c>
      <c r="G31" s="24"/>
      <c r="H31" s="24"/>
      <c r="I31" s="24"/>
      <c r="J31" s="24">
        <v>500000</v>
      </c>
      <c r="K31" s="24"/>
      <c r="L31" s="24"/>
      <c r="M31" s="24"/>
      <c r="N31" s="24"/>
      <c r="O31" s="24">
        <v>500000</v>
      </c>
    </row>
    <row r="32" ht="18.75" customHeight="1" spans="1:15">
      <c r="A32" s="175" t="s">
        <v>113</v>
      </c>
      <c r="B32" s="176" t="str">
        <f>"    "&amp;"其他铁路运输支出"</f>
        <v>    其他铁路运输支出</v>
      </c>
      <c r="C32" s="24">
        <v>780000</v>
      </c>
      <c r="D32" s="24">
        <v>280000</v>
      </c>
      <c r="E32" s="24"/>
      <c r="F32" s="24">
        <v>280000</v>
      </c>
      <c r="G32" s="24"/>
      <c r="H32" s="24"/>
      <c r="I32" s="24"/>
      <c r="J32" s="24">
        <v>500000</v>
      </c>
      <c r="K32" s="24"/>
      <c r="L32" s="24"/>
      <c r="M32" s="24"/>
      <c r="N32" s="24"/>
      <c r="O32" s="24">
        <v>500000</v>
      </c>
    </row>
    <row r="33" ht="18.75" customHeight="1" spans="1:15">
      <c r="A33" s="135" t="s">
        <v>114</v>
      </c>
      <c r="B33" s="160" t="s">
        <v>115</v>
      </c>
      <c r="C33" s="24">
        <v>474649.92</v>
      </c>
      <c r="D33" s="24">
        <v>474649.92</v>
      </c>
      <c r="E33" s="24">
        <v>474649.92</v>
      </c>
      <c r="F33" s="24"/>
      <c r="G33" s="24"/>
      <c r="H33" s="24"/>
      <c r="I33" s="24"/>
      <c r="J33" s="24"/>
      <c r="K33" s="24"/>
      <c r="L33" s="24"/>
      <c r="M33" s="24"/>
      <c r="N33" s="24"/>
      <c r="O33" s="24"/>
    </row>
    <row r="34" ht="18.75" customHeight="1" spans="1:15">
      <c r="A34" s="175" t="s">
        <v>116</v>
      </c>
      <c r="B34" s="176" t="str">
        <f>"  "&amp;"住房改革支出"</f>
        <v>  住房改革支出</v>
      </c>
      <c r="C34" s="24">
        <v>474649.92</v>
      </c>
      <c r="D34" s="24">
        <v>474649.92</v>
      </c>
      <c r="E34" s="24">
        <v>474649.92</v>
      </c>
      <c r="F34" s="24"/>
      <c r="G34" s="24"/>
      <c r="H34" s="24"/>
      <c r="I34" s="24"/>
      <c r="J34" s="24"/>
      <c r="K34" s="24"/>
      <c r="L34" s="24"/>
      <c r="M34" s="24"/>
      <c r="N34" s="24"/>
      <c r="O34" s="24"/>
    </row>
    <row r="35" ht="18.75" customHeight="1" spans="1:15">
      <c r="A35" s="175" t="s">
        <v>117</v>
      </c>
      <c r="B35" s="176" t="str">
        <f>"    "&amp;"住房公积金"</f>
        <v>    住房公积金</v>
      </c>
      <c r="C35" s="24">
        <v>474649.92</v>
      </c>
      <c r="D35" s="24">
        <v>474649.92</v>
      </c>
      <c r="E35" s="24">
        <v>474649.92</v>
      </c>
      <c r="F35" s="24"/>
      <c r="G35" s="24"/>
      <c r="H35" s="24"/>
      <c r="I35" s="24"/>
      <c r="J35" s="24"/>
      <c r="K35" s="24"/>
      <c r="L35" s="24"/>
      <c r="M35" s="24"/>
      <c r="N35" s="24"/>
      <c r="O35" s="24"/>
    </row>
    <row r="36" ht="18.75" customHeight="1" spans="1:15">
      <c r="A36" s="135" t="s">
        <v>118</v>
      </c>
      <c r="B36" s="160" t="s">
        <v>83</v>
      </c>
      <c r="C36" s="24">
        <v>124560000</v>
      </c>
      <c r="D36" s="24"/>
      <c r="E36" s="24"/>
      <c r="F36" s="24"/>
      <c r="G36" s="24">
        <v>124560000</v>
      </c>
      <c r="H36" s="24"/>
      <c r="I36" s="24"/>
      <c r="J36" s="24"/>
      <c r="K36" s="24"/>
      <c r="L36" s="24"/>
      <c r="M36" s="24"/>
      <c r="N36" s="24"/>
      <c r="O36" s="24"/>
    </row>
    <row r="37" ht="18.75" customHeight="1" spans="1:15">
      <c r="A37" s="175" t="s">
        <v>119</v>
      </c>
      <c r="B37" s="176" t="str">
        <f>"  "&amp;"其他政府性基金及对应专项债务收入安排的支出"</f>
        <v>  其他政府性基金及对应专项债务收入安排的支出</v>
      </c>
      <c r="C37" s="24">
        <v>124560000</v>
      </c>
      <c r="D37" s="24"/>
      <c r="E37" s="24"/>
      <c r="F37" s="24"/>
      <c r="G37" s="24">
        <v>124560000</v>
      </c>
      <c r="H37" s="24"/>
      <c r="I37" s="24"/>
      <c r="J37" s="24"/>
      <c r="K37" s="24"/>
      <c r="L37" s="24"/>
      <c r="M37" s="24"/>
      <c r="N37" s="24"/>
      <c r="O37" s="24"/>
    </row>
    <row r="38" ht="18.75" customHeight="1" spans="1:15">
      <c r="A38" s="175" t="s">
        <v>120</v>
      </c>
      <c r="B38" s="176" t="str">
        <f>"    "&amp;"其他政府性基金安排的支出"</f>
        <v>    其他政府性基金安排的支出</v>
      </c>
      <c r="C38" s="24">
        <v>124560000</v>
      </c>
      <c r="D38" s="24"/>
      <c r="E38" s="24"/>
      <c r="F38" s="24"/>
      <c r="G38" s="24">
        <v>124560000</v>
      </c>
      <c r="H38" s="24"/>
      <c r="I38" s="24"/>
      <c r="J38" s="24"/>
      <c r="K38" s="24"/>
      <c r="L38" s="24"/>
      <c r="M38" s="24"/>
      <c r="N38" s="24"/>
      <c r="O38" s="24"/>
    </row>
    <row r="39" ht="18.75" customHeight="1" spans="1:15">
      <c r="A39" s="177" t="s">
        <v>121</v>
      </c>
      <c r="B39" s="178" t="s">
        <v>121</v>
      </c>
      <c r="C39" s="24">
        <v>174408946.56</v>
      </c>
      <c r="D39" s="24">
        <v>48848946.56</v>
      </c>
      <c r="E39" s="24">
        <v>6796146.56</v>
      </c>
      <c r="F39" s="24">
        <v>42052800</v>
      </c>
      <c r="G39" s="24">
        <v>124560000</v>
      </c>
      <c r="H39" s="24"/>
      <c r="I39" s="24"/>
      <c r="J39" s="24">
        <v>1000000</v>
      </c>
      <c r="K39" s="24"/>
      <c r="L39" s="24"/>
      <c r="M39" s="24"/>
      <c r="N39" s="24"/>
      <c r="O39" s="24">
        <v>1000000</v>
      </c>
    </row>
  </sheetData>
  <mergeCells count="11">
    <mergeCell ref="A3:O3"/>
    <mergeCell ref="A4:L4"/>
    <mergeCell ref="D5:F5"/>
    <mergeCell ref="J5:O5"/>
    <mergeCell ref="A39:B39"/>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F12" sqref="F12"/>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customHeight="1" spans="1:4">
      <c r="A1" s="1"/>
      <c r="B1" s="1"/>
      <c r="C1" s="1"/>
      <c r="D1" s="1"/>
    </row>
    <row r="2" ht="15" customHeight="1" spans="1:4">
      <c r="A2" s="2"/>
      <c r="B2" s="2"/>
      <c r="C2" s="2"/>
      <c r="D2" s="40" t="s">
        <v>122</v>
      </c>
    </row>
    <row r="3" ht="36" customHeight="1" spans="1:4">
      <c r="A3" s="6" t="str">
        <f>"2025"&amp;"年部门财政拨款收支预算总表"</f>
        <v>2025年部门财政拨款收支预算总表</v>
      </c>
      <c r="B3" s="158"/>
      <c r="C3" s="158"/>
      <c r="D3" s="158"/>
    </row>
    <row r="4" ht="18.75" customHeight="1" spans="1:4">
      <c r="A4" s="8" t="str">
        <f>"单位名称："&amp;"耿马傣族佤族自治县交通运输局"</f>
        <v>单位名称：耿马傣族佤族自治县交通运输局</v>
      </c>
      <c r="B4" s="159"/>
      <c r="C4" s="159"/>
      <c r="D4" s="40" t="s">
        <v>1</v>
      </c>
    </row>
    <row r="5" ht="18.75" customHeight="1" spans="1:4">
      <c r="A5" s="13" t="s">
        <v>2</v>
      </c>
      <c r="B5" s="15"/>
      <c r="C5" s="13" t="s">
        <v>3</v>
      </c>
      <c r="D5" s="15"/>
    </row>
    <row r="6" ht="18.75" customHeight="1" spans="1:4">
      <c r="A6" s="32" t="s">
        <v>4</v>
      </c>
      <c r="B6" s="107" t="str">
        <f t="shared" ref="B6:D6" si="0">"2025"&amp;"年预算数"</f>
        <v>2025年预算数</v>
      </c>
      <c r="C6" s="32" t="s">
        <v>123</v>
      </c>
      <c r="D6" s="107" t="str">
        <f t="shared" si="0"/>
        <v>2025年预算数</v>
      </c>
    </row>
    <row r="7" ht="18.75" customHeight="1" spans="1:4">
      <c r="A7" s="34"/>
      <c r="B7" s="19"/>
      <c r="C7" s="34"/>
      <c r="D7" s="19"/>
    </row>
    <row r="8" ht="18.75" customHeight="1" spans="1:4">
      <c r="A8" s="160" t="s">
        <v>124</v>
      </c>
      <c r="B8" s="24">
        <v>173408946.56</v>
      </c>
      <c r="C8" s="23" t="s">
        <v>125</v>
      </c>
      <c r="D8" s="24">
        <v>173408946.56</v>
      </c>
    </row>
    <row r="9" ht="18.75" customHeight="1" spans="1:4">
      <c r="A9" s="161" t="s">
        <v>126</v>
      </c>
      <c r="B9" s="24">
        <v>48848946.56</v>
      </c>
      <c r="C9" s="23" t="s">
        <v>127</v>
      </c>
      <c r="D9" s="24">
        <v>70000</v>
      </c>
    </row>
    <row r="10" ht="18.75" customHeight="1" spans="1:4">
      <c r="A10" s="161" t="s">
        <v>128</v>
      </c>
      <c r="B10" s="24">
        <v>124560000</v>
      </c>
      <c r="C10" s="23" t="s">
        <v>129</v>
      </c>
      <c r="D10" s="24"/>
    </row>
    <row r="11" ht="18.75" customHeight="1" spans="1:4">
      <c r="A11" s="161" t="s">
        <v>130</v>
      </c>
      <c r="B11" s="24"/>
      <c r="C11" s="23" t="s">
        <v>131</v>
      </c>
      <c r="D11" s="24"/>
    </row>
    <row r="12" ht="18.75" customHeight="1" spans="1:4">
      <c r="A12" s="162" t="s">
        <v>132</v>
      </c>
      <c r="B12" s="24"/>
      <c r="C12" s="163" t="s">
        <v>133</v>
      </c>
      <c r="D12" s="24"/>
    </row>
    <row r="13" ht="18.75" customHeight="1" spans="1:4">
      <c r="A13" s="164" t="s">
        <v>126</v>
      </c>
      <c r="B13" s="24"/>
      <c r="C13" s="165" t="s">
        <v>134</v>
      </c>
      <c r="D13" s="24"/>
    </row>
    <row r="14" ht="18.75" customHeight="1" spans="1:4">
      <c r="A14" s="164" t="s">
        <v>128</v>
      </c>
      <c r="B14" s="24"/>
      <c r="C14" s="165" t="s">
        <v>135</v>
      </c>
      <c r="D14" s="24"/>
    </row>
    <row r="15" ht="18.75" customHeight="1" spans="1:4">
      <c r="A15" s="164" t="s">
        <v>130</v>
      </c>
      <c r="B15" s="24"/>
      <c r="C15" s="165" t="s">
        <v>136</v>
      </c>
      <c r="D15" s="24"/>
    </row>
    <row r="16" ht="18.75" customHeight="1" spans="1:4">
      <c r="A16" s="164" t="s">
        <v>26</v>
      </c>
      <c r="B16" s="24"/>
      <c r="C16" s="165" t="s">
        <v>137</v>
      </c>
      <c r="D16" s="24">
        <v>964160.16</v>
      </c>
    </row>
    <row r="17" ht="18.75" customHeight="1" spans="1:4">
      <c r="A17" s="164" t="s">
        <v>26</v>
      </c>
      <c r="B17" s="24" t="s">
        <v>26</v>
      </c>
      <c r="C17" s="165" t="s">
        <v>138</v>
      </c>
      <c r="D17" s="24">
        <v>300829.37</v>
      </c>
    </row>
    <row r="18" ht="18.75" customHeight="1" spans="1:4">
      <c r="A18" s="166" t="s">
        <v>26</v>
      </c>
      <c r="B18" s="24" t="s">
        <v>26</v>
      </c>
      <c r="C18" s="165" t="s">
        <v>139</v>
      </c>
      <c r="D18" s="24"/>
    </row>
    <row r="19" ht="18.75" customHeight="1" spans="1:4">
      <c r="A19" s="166" t="s">
        <v>26</v>
      </c>
      <c r="B19" s="24" t="s">
        <v>26</v>
      </c>
      <c r="C19" s="165" t="s">
        <v>140</v>
      </c>
      <c r="D19" s="24"/>
    </row>
    <row r="20" ht="18.75" customHeight="1" spans="1:4">
      <c r="A20" s="167" t="s">
        <v>26</v>
      </c>
      <c r="B20" s="24" t="s">
        <v>26</v>
      </c>
      <c r="C20" s="165" t="s">
        <v>141</v>
      </c>
      <c r="D20" s="24">
        <v>400000</v>
      </c>
    </row>
    <row r="21" ht="18.75" customHeight="1" spans="1:4">
      <c r="A21" s="167" t="s">
        <v>26</v>
      </c>
      <c r="B21" s="24" t="s">
        <v>26</v>
      </c>
      <c r="C21" s="165" t="s">
        <v>142</v>
      </c>
      <c r="D21" s="24">
        <v>46639307.11</v>
      </c>
    </row>
    <row r="22" ht="18.75" customHeight="1" spans="1:4">
      <c r="A22" s="167" t="s">
        <v>26</v>
      </c>
      <c r="B22" s="24" t="s">
        <v>26</v>
      </c>
      <c r="C22" s="165" t="s">
        <v>143</v>
      </c>
      <c r="D22" s="24"/>
    </row>
    <row r="23" ht="18.75" customHeight="1" spans="1:4">
      <c r="A23" s="167" t="s">
        <v>26</v>
      </c>
      <c r="B23" s="24" t="s">
        <v>26</v>
      </c>
      <c r="C23" s="165" t="s">
        <v>144</v>
      </c>
      <c r="D23" s="24"/>
    </row>
    <row r="24" ht="18.75" customHeight="1" spans="1:4">
      <c r="A24" s="167" t="s">
        <v>26</v>
      </c>
      <c r="B24" s="24" t="s">
        <v>26</v>
      </c>
      <c r="C24" s="165" t="s">
        <v>145</v>
      </c>
      <c r="D24" s="24"/>
    </row>
    <row r="25" ht="18.75" customHeight="1" spans="1:4">
      <c r="A25" s="167" t="s">
        <v>26</v>
      </c>
      <c r="B25" s="24" t="s">
        <v>26</v>
      </c>
      <c r="C25" s="165" t="s">
        <v>146</v>
      </c>
      <c r="D25" s="24"/>
    </row>
    <row r="26" ht="18.75" customHeight="1" spans="1:4">
      <c r="A26" s="167" t="s">
        <v>26</v>
      </c>
      <c r="B26" s="24" t="s">
        <v>26</v>
      </c>
      <c r="C26" s="165" t="s">
        <v>147</v>
      </c>
      <c r="D26" s="24"/>
    </row>
    <row r="27" ht="18.75" customHeight="1" spans="1:4">
      <c r="A27" s="167" t="s">
        <v>26</v>
      </c>
      <c r="B27" s="24" t="s">
        <v>26</v>
      </c>
      <c r="C27" s="165" t="s">
        <v>148</v>
      </c>
      <c r="D27" s="24">
        <v>474649.92</v>
      </c>
    </row>
    <row r="28" ht="18.75" customHeight="1" spans="1:4">
      <c r="A28" s="167" t="s">
        <v>26</v>
      </c>
      <c r="B28" s="24" t="s">
        <v>26</v>
      </c>
      <c r="C28" s="165" t="s">
        <v>149</v>
      </c>
      <c r="D28" s="24"/>
    </row>
    <row r="29" ht="18.75" customHeight="1" spans="1:4">
      <c r="A29" s="167" t="s">
        <v>26</v>
      </c>
      <c r="B29" s="24" t="s">
        <v>26</v>
      </c>
      <c r="C29" s="165" t="s">
        <v>150</v>
      </c>
      <c r="D29" s="24"/>
    </row>
    <row r="30" ht="18.75" customHeight="1" spans="1:4">
      <c r="A30" s="167" t="s">
        <v>26</v>
      </c>
      <c r="B30" s="24" t="s">
        <v>26</v>
      </c>
      <c r="C30" s="165" t="s">
        <v>151</v>
      </c>
      <c r="D30" s="24"/>
    </row>
    <row r="31" ht="18.75" customHeight="1" spans="1:4">
      <c r="A31" s="167" t="s">
        <v>26</v>
      </c>
      <c r="B31" s="24" t="s">
        <v>26</v>
      </c>
      <c r="C31" s="165" t="s">
        <v>152</v>
      </c>
      <c r="D31" s="24"/>
    </row>
    <row r="32" ht="18.75" customHeight="1" spans="1:4">
      <c r="A32" s="168" t="s">
        <v>26</v>
      </c>
      <c r="B32" s="24" t="s">
        <v>26</v>
      </c>
      <c r="C32" s="165" t="s">
        <v>153</v>
      </c>
      <c r="D32" s="24">
        <v>124560000</v>
      </c>
    </row>
    <row r="33" ht="18.75" customHeight="1" spans="1:4">
      <c r="A33" s="168" t="s">
        <v>26</v>
      </c>
      <c r="B33" s="24" t="s">
        <v>26</v>
      </c>
      <c r="C33" s="165" t="s">
        <v>154</v>
      </c>
      <c r="D33" s="24"/>
    </row>
    <row r="34" ht="18.75" customHeight="1" spans="1:4">
      <c r="A34" s="168" t="s">
        <v>26</v>
      </c>
      <c r="B34" s="24" t="s">
        <v>26</v>
      </c>
      <c r="C34" s="165" t="s">
        <v>155</v>
      </c>
      <c r="D34" s="24"/>
    </row>
    <row r="35" ht="18.75" customHeight="1" spans="1:4">
      <c r="A35" s="168" t="s">
        <v>26</v>
      </c>
      <c r="B35" s="24" t="s">
        <v>26</v>
      </c>
      <c r="C35" s="165" t="s">
        <v>156</v>
      </c>
      <c r="D35" s="24"/>
    </row>
    <row r="36" ht="18.75" customHeight="1" spans="1:4">
      <c r="A36" s="56" t="s">
        <v>157</v>
      </c>
      <c r="B36" s="169">
        <v>173408946.56</v>
      </c>
      <c r="C36" s="170" t="s">
        <v>51</v>
      </c>
      <c r="D36" s="169">
        <v>173408946.56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workbookViewId="0">
      <pane ySplit="1" topLeftCell="A8" activePane="bottomLeft" state="frozen"/>
      <selection/>
      <selection pane="bottomLeft" activeCell="F12" sqref="F12"/>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customHeight="1" spans="1:7">
      <c r="A1" s="1"/>
      <c r="B1" s="1"/>
      <c r="C1" s="1"/>
      <c r="D1" s="1"/>
      <c r="E1" s="1"/>
      <c r="F1" s="1"/>
      <c r="G1" s="1"/>
    </row>
    <row r="2" ht="15" customHeight="1" spans="4:7">
      <c r="D2" s="149"/>
      <c r="F2" s="58"/>
      <c r="G2" s="40" t="s">
        <v>158</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"单位名称："&amp;"耿马傣族佤族自治县交通运输局"</f>
        <v>单位名称：耿马傣族佤族自治县交通运输局</v>
      </c>
      <c r="B4" s="30"/>
      <c r="C4" s="31"/>
      <c r="D4" s="31"/>
      <c r="E4" s="31"/>
      <c r="F4" s="102"/>
      <c r="G4" s="40" t="s">
        <v>1</v>
      </c>
    </row>
    <row r="5" ht="20.25" customHeight="1" spans="1:7">
      <c r="A5" s="152" t="s">
        <v>159</v>
      </c>
      <c r="B5" s="153"/>
      <c r="C5" s="107" t="s">
        <v>55</v>
      </c>
      <c r="D5" s="133" t="s">
        <v>75</v>
      </c>
      <c r="E5" s="14"/>
      <c r="F5" s="15"/>
      <c r="G5" s="126" t="s">
        <v>76</v>
      </c>
    </row>
    <row r="6" ht="20.25" customHeight="1" spans="1:7">
      <c r="A6" s="154" t="s">
        <v>73</v>
      </c>
      <c r="B6" s="154" t="s">
        <v>74</v>
      </c>
      <c r="C6" s="34"/>
      <c r="D6" s="67" t="s">
        <v>57</v>
      </c>
      <c r="E6" s="67" t="s">
        <v>160</v>
      </c>
      <c r="F6" s="67" t="s">
        <v>161</v>
      </c>
      <c r="G6" s="95"/>
    </row>
    <row r="7" ht="19.5" customHeight="1" spans="1:7">
      <c r="A7" s="154" t="s">
        <v>162</v>
      </c>
      <c r="B7" s="154" t="s">
        <v>163</v>
      </c>
      <c r="C7" s="154" t="s">
        <v>164</v>
      </c>
      <c r="D7" s="67">
        <v>4</v>
      </c>
      <c r="E7" s="155" t="s">
        <v>165</v>
      </c>
      <c r="F7" s="155" t="s">
        <v>166</v>
      </c>
      <c r="G7" s="154" t="s">
        <v>167</v>
      </c>
    </row>
    <row r="8" ht="18" customHeight="1" spans="1:7">
      <c r="A8" s="35" t="s">
        <v>84</v>
      </c>
      <c r="B8" s="35" t="s">
        <v>85</v>
      </c>
      <c r="C8" s="24">
        <v>70000</v>
      </c>
      <c r="D8" s="24"/>
      <c r="E8" s="24"/>
      <c r="F8" s="24"/>
      <c r="G8" s="24">
        <v>70000</v>
      </c>
    </row>
    <row r="9" ht="18" customHeight="1" spans="1:7">
      <c r="A9" s="121" t="s">
        <v>86</v>
      </c>
      <c r="B9" s="121" t="s">
        <v>168</v>
      </c>
      <c r="C9" s="24">
        <v>70000</v>
      </c>
      <c r="D9" s="24"/>
      <c r="E9" s="24"/>
      <c r="F9" s="24"/>
      <c r="G9" s="24">
        <v>70000</v>
      </c>
    </row>
    <row r="10" ht="18" customHeight="1" spans="1:7">
      <c r="A10" s="122" t="s">
        <v>87</v>
      </c>
      <c r="B10" s="122" t="s">
        <v>169</v>
      </c>
      <c r="C10" s="24">
        <v>70000</v>
      </c>
      <c r="D10" s="24"/>
      <c r="E10" s="24"/>
      <c r="F10" s="24"/>
      <c r="G10" s="24">
        <v>70000</v>
      </c>
    </row>
    <row r="11" ht="18" customHeight="1" spans="1:7">
      <c r="A11" s="35" t="s">
        <v>88</v>
      </c>
      <c r="B11" s="35" t="s">
        <v>89</v>
      </c>
      <c r="C11" s="24">
        <v>964160.16</v>
      </c>
      <c r="D11" s="24">
        <v>964160.16</v>
      </c>
      <c r="E11" s="24">
        <v>964160.16</v>
      </c>
      <c r="F11" s="24"/>
      <c r="G11" s="24"/>
    </row>
    <row r="12" ht="18" customHeight="1" spans="1:7">
      <c r="A12" s="121" t="s">
        <v>90</v>
      </c>
      <c r="B12" s="121" t="s">
        <v>170</v>
      </c>
      <c r="C12" s="24">
        <v>931542.96</v>
      </c>
      <c r="D12" s="24">
        <v>931542.96</v>
      </c>
      <c r="E12" s="24">
        <v>931542.96</v>
      </c>
      <c r="F12" s="24"/>
      <c r="G12" s="24"/>
    </row>
    <row r="13" ht="18" customHeight="1" spans="1:7">
      <c r="A13" s="122" t="s">
        <v>91</v>
      </c>
      <c r="B13" s="122" t="s">
        <v>171</v>
      </c>
      <c r="C13" s="24">
        <v>298676.4</v>
      </c>
      <c r="D13" s="24">
        <v>298676.4</v>
      </c>
      <c r="E13" s="24">
        <v>298676.4</v>
      </c>
      <c r="F13" s="24"/>
      <c r="G13" s="24"/>
    </row>
    <row r="14" ht="18" customHeight="1" spans="1:7">
      <c r="A14" s="122" t="s">
        <v>92</v>
      </c>
      <c r="B14" s="122" t="s">
        <v>172</v>
      </c>
      <c r="C14" s="24">
        <v>632866.56</v>
      </c>
      <c r="D14" s="24">
        <v>632866.56</v>
      </c>
      <c r="E14" s="24">
        <v>632866.56</v>
      </c>
      <c r="F14" s="24"/>
      <c r="G14" s="24"/>
    </row>
    <row r="15" ht="18" customHeight="1" spans="1:7">
      <c r="A15" s="121" t="s">
        <v>93</v>
      </c>
      <c r="B15" s="121" t="s">
        <v>173</v>
      </c>
      <c r="C15" s="24">
        <v>32617.2</v>
      </c>
      <c r="D15" s="24">
        <v>32617.2</v>
      </c>
      <c r="E15" s="24">
        <v>32617.2</v>
      </c>
      <c r="F15" s="24"/>
      <c r="G15" s="24"/>
    </row>
    <row r="16" ht="18" customHeight="1" spans="1:7">
      <c r="A16" s="122" t="s">
        <v>94</v>
      </c>
      <c r="B16" s="122" t="s">
        <v>174</v>
      </c>
      <c r="C16" s="24">
        <v>32617.2</v>
      </c>
      <c r="D16" s="24">
        <v>32617.2</v>
      </c>
      <c r="E16" s="24">
        <v>32617.2</v>
      </c>
      <c r="F16" s="24"/>
      <c r="G16" s="24"/>
    </row>
    <row r="17" ht="18" customHeight="1" spans="1:7">
      <c r="A17" s="35" t="s">
        <v>95</v>
      </c>
      <c r="B17" s="35" t="s">
        <v>96</v>
      </c>
      <c r="C17" s="24">
        <v>300829.37</v>
      </c>
      <c r="D17" s="24">
        <v>300829.37</v>
      </c>
      <c r="E17" s="24">
        <v>300829.37</v>
      </c>
      <c r="F17" s="24"/>
      <c r="G17" s="24"/>
    </row>
    <row r="18" ht="18" customHeight="1" spans="1:7">
      <c r="A18" s="121" t="s">
        <v>97</v>
      </c>
      <c r="B18" s="121" t="s">
        <v>175</v>
      </c>
      <c r="C18" s="24">
        <v>300829.37</v>
      </c>
      <c r="D18" s="24">
        <v>300829.37</v>
      </c>
      <c r="E18" s="24">
        <v>300829.37</v>
      </c>
      <c r="F18" s="24"/>
      <c r="G18" s="24"/>
    </row>
    <row r="19" ht="18" customHeight="1" spans="1:7">
      <c r="A19" s="122" t="s">
        <v>98</v>
      </c>
      <c r="B19" s="122" t="s">
        <v>176</v>
      </c>
      <c r="C19" s="24">
        <v>93574.31</v>
      </c>
      <c r="D19" s="24">
        <v>93574.31</v>
      </c>
      <c r="E19" s="24">
        <v>93574.31</v>
      </c>
      <c r="F19" s="24"/>
      <c r="G19" s="24"/>
    </row>
    <row r="20" ht="18" customHeight="1" spans="1:7">
      <c r="A20" s="122" t="s">
        <v>99</v>
      </c>
      <c r="B20" s="122" t="s">
        <v>177</v>
      </c>
      <c r="C20" s="24">
        <v>187260.23</v>
      </c>
      <c r="D20" s="24">
        <v>187260.23</v>
      </c>
      <c r="E20" s="24">
        <v>187260.23</v>
      </c>
      <c r="F20" s="24"/>
      <c r="G20" s="24"/>
    </row>
    <row r="21" ht="18" customHeight="1" spans="1:7">
      <c r="A21" s="122" t="s">
        <v>100</v>
      </c>
      <c r="B21" s="122" t="s">
        <v>178</v>
      </c>
      <c r="C21" s="24">
        <v>19994.83</v>
      </c>
      <c r="D21" s="24">
        <v>19994.83</v>
      </c>
      <c r="E21" s="24">
        <v>19994.83</v>
      </c>
      <c r="F21" s="24"/>
      <c r="G21" s="24"/>
    </row>
    <row r="22" ht="18" customHeight="1" spans="1:7">
      <c r="A22" s="35" t="s">
        <v>101</v>
      </c>
      <c r="B22" s="35" t="s">
        <v>102</v>
      </c>
      <c r="C22" s="24">
        <v>400000</v>
      </c>
      <c r="D22" s="24"/>
      <c r="E22" s="24"/>
      <c r="F22" s="24"/>
      <c r="G22" s="24">
        <v>400000</v>
      </c>
    </row>
    <row r="23" ht="18" customHeight="1" spans="1:7">
      <c r="A23" s="121" t="s">
        <v>103</v>
      </c>
      <c r="B23" s="121" t="s">
        <v>179</v>
      </c>
      <c r="C23" s="24">
        <v>400000</v>
      </c>
      <c r="D23" s="24"/>
      <c r="E23" s="24"/>
      <c r="F23" s="24"/>
      <c r="G23" s="24">
        <v>400000</v>
      </c>
    </row>
    <row r="24" ht="18" customHeight="1" spans="1:7">
      <c r="A24" s="122" t="s">
        <v>104</v>
      </c>
      <c r="B24" s="122" t="s">
        <v>180</v>
      </c>
      <c r="C24" s="24">
        <v>400000</v>
      </c>
      <c r="D24" s="24"/>
      <c r="E24" s="24"/>
      <c r="F24" s="24"/>
      <c r="G24" s="24">
        <v>400000</v>
      </c>
    </row>
    <row r="25" ht="18" customHeight="1" spans="1:7">
      <c r="A25" s="35" t="s">
        <v>105</v>
      </c>
      <c r="B25" s="35" t="s">
        <v>106</v>
      </c>
      <c r="C25" s="24">
        <v>46639307.11</v>
      </c>
      <c r="D25" s="24">
        <v>5056507.11</v>
      </c>
      <c r="E25" s="24">
        <v>4657197.82</v>
      </c>
      <c r="F25" s="24">
        <v>399309.29</v>
      </c>
      <c r="G25" s="24">
        <v>41582800</v>
      </c>
    </row>
    <row r="26" ht="18" customHeight="1" spans="1:7">
      <c r="A26" s="121" t="s">
        <v>107</v>
      </c>
      <c r="B26" s="121" t="s">
        <v>181</v>
      </c>
      <c r="C26" s="24">
        <v>46359307.11</v>
      </c>
      <c r="D26" s="24">
        <v>5056507.11</v>
      </c>
      <c r="E26" s="24">
        <v>4657197.82</v>
      </c>
      <c r="F26" s="24">
        <v>399309.29</v>
      </c>
      <c r="G26" s="24">
        <v>41302800</v>
      </c>
    </row>
    <row r="27" ht="18" customHeight="1" spans="1:7">
      <c r="A27" s="122" t="s">
        <v>108</v>
      </c>
      <c r="B27" s="122" t="s">
        <v>182</v>
      </c>
      <c r="C27" s="24">
        <v>5056507.11</v>
      </c>
      <c r="D27" s="24">
        <v>5056507.11</v>
      </c>
      <c r="E27" s="24">
        <v>4657197.82</v>
      </c>
      <c r="F27" s="24">
        <v>399309.29</v>
      </c>
      <c r="G27" s="24"/>
    </row>
    <row r="28" ht="18" customHeight="1" spans="1:7">
      <c r="A28" s="122" t="s">
        <v>109</v>
      </c>
      <c r="B28" s="122" t="s">
        <v>183</v>
      </c>
      <c r="C28" s="24">
        <v>24350000</v>
      </c>
      <c r="D28" s="24"/>
      <c r="E28" s="24"/>
      <c r="F28" s="24"/>
      <c r="G28" s="24">
        <v>24350000</v>
      </c>
    </row>
    <row r="29" ht="18" customHeight="1" spans="1:7">
      <c r="A29" s="122" t="s">
        <v>110</v>
      </c>
      <c r="B29" s="122" t="s">
        <v>184</v>
      </c>
      <c r="C29" s="24">
        <v>16450000</v>
      </c>
      <c r="D29" s="24"/>
      <c r="E29" s="24"/>
      <c r="F29" s="24"/>
      <c r="G29" s="24">
        <v>16450000</v>
      </c>
    </row>
    <row r="30" ht="18" customHeight="1" spans="1:7">
      <c r="A30" s="122" t="s">
        <v>111</v>
      </c>
      <c r="B30" s="122" t="s">
        <v>185</v>
      </c>
      <c r="C30" s="24">
        <v>502800</v>
      </c>
      <c r="D30" s="24"/>
      <c r="E30" s="24"/>
      <c r="F30" s="24"/>
      <c r="G30" s="24">
        <v>502800</v>
      </c>
    </row>
    <row r="31" ht="18" customHeight="1" spans="1:7">
      <c r="A31" s="121" t="s">
        <v>112</v>
      </c>
      <c r="B31" s="121" t="s">
        <v>186</v>
      </c>
      <c r="C31" s="24">
        <v>280000</v>
      </c>
      <c r="D31" s="24"/>
      <c r="E31" s="24"/>
      <c r="F31" s="24"/>
      <c r="G31" s="24">
        <v>280000</v>
      </c>
    </row>
    <row r="32" ht="18" customHeight="1" spans="1:7">
      <c r="A32" s="122" t="s">
        <v>113</v>
      </c>
      <c r="B32" s="122" t="s">
        <v>187</v>
      </c>
      <c r="C32" s="24">
        <v>280000</v>
      </c>
      <c r="D32" s="24"/>
      <c r="E32" s="24"/>
      <c r="F32" s="24"/>
      <c r="G32" s="24">
        <v>280000</v>
      </c>
    </row>
    <row r="33" ht="18" customHeight="1" spans="1:7">
      <c r="A33" s="35" t="s">
        <v>114</v>
      </c>
      <c r="B33" s="35" t="s">
        <v>115</v>
      </c>
      <c r="C33" s="24">
        <v>474649.92</v>
      </c>
      <c r="D33" s="24">
        <v>474649.92</v>
      </c>
      <c r="E33" s="24">
        <v>474649.92</v>
      </c>
      <c r="F33" s="24"/>
      <c r="G33" s="24"/>
    </row>
    <row r="34" ht="18" customHeight="1" spans="1:7">
      <c r="A34" s="121" t="s">
        <v>116</v>
      </c>
      <c r="B34" s="121" t="s">
        <v>188</v>
      </c>
      <c r="C34" s="24">
        <v>474649.92</v>
      </c>
      <c r="D34" s="24">
        <v>474649.92</v>
      </c>
      <c r="E34" s="24">
        <v>474649.92</v>
      </c>
      <c r="F34" s="24"/>
      <c r="G34" s="24"/>
    </row>
    <row r="35" ht="18" customHeight="1" spans="1:7">
      <c r="A35" s="122" t="s">
        <v>117</v>
      </c>
      <c r="B35" s="122" t="s">
        <v>189</v>
      </c>
      <c r="C35" s="24">
        <v>474649.92</v>
      </c>
      <c r="D35" s="24">
        <v>474649.92</v>
      </c>
      <c r="E35" s="24">
        <v>474649.92</v>
      </c>
      <c r="F35" s="24"/>
      <c r="G35" s="24"/>
    </row>
    <row r="36" ht="18" customHeight="1" spans="1:7">
      <c r="A36" s="156" t="s">
        <v>121</v>
      </c>
      <c r="B36" s="157" t="s">
        <v>121</v>
      </c>
      <c r="C36" s="24">
        <v>48848946.56</v>
      </c>
      <c r="D36" s="24">
        <v>6796146.56</v>
      </c>
      <c r="E36" s="24">
        <v>6396837.27</v>
      </c>
      <c r="F36" s="24">
        <v>399309.29</v>
      </c>
      <c r="G36" s="24">
        <v>42052800</v>
      </c>
    </row>
  </sheetData>
  <mergeCells count="7">
    <mergeCell ref="A3:G3"/>
    <mergeCell ref="A4:E4"/>
    <mergeCell ref="A5:B5"/>
    <mergeCell ref="D5:F5"/>
    <mergeCell ref="A36:B36"/>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showZeros="0" workbookViewId="0">
      <pane ySplit="1" topLeftCell="A2" activePane="bottomLeft" state="frozen"/>
      <selection/>
      <selection pane="bottomLeft" activeCell="F12" sqref="F12"/>
    </sheetView>
  </sheetViews>
  <sheetFormatPr defaultColWidth="9.13888888888889" defaultRowHeight="14.25" customHeight="1" outlineLevelRow="7" outlineLevelCol="5"/>
  <cols>
    <col min="1" max="1" width="23.5740740740741" customWidth="1"/>
    <col min="2" max="6" width="22.8518518518519" customWidth="1"/>
  </cols>
  <sheetData>
    <row r="1" customHeight="1" spans="1:6">
      <c r="A1" s="142"/>
      <c r="B1" s="142"/>
      <c r="C1" s="142"/>
      <c r="D1" s="142"/>
      <c r="E1" s="142"/>
      <c r="F1" s="142"/>
    </row>
    <row r="2" ht="15" customHeight="1" spans="1:6">
      <c r="A2" s="143"/>
      <c r="B2" s="144"/>
      <c r="C2" s="63"/>
      <c r="F2" s="88" t="s">
        <v>190</v>
      </c>
    </row>
    <row r="3" ht="39" customHeight="1" spans="1:6">
      <c r="A3" s="131" t="str">
        <f>"2025"&amp;"年一般公共预算“三公”经费支出预算表"</f>
        <v>2025年一般公共预算“三公”经费支出预算表</v>
      </c>
      <c r="B3" s="52"/>
      <c r="C3" s="52"/>
      <c r="D3" s="52"/>
      <c r="E3" s="52"/>
      <c r="F3" s="52"/>
    </row>
    <row r="4" ht="18.75" customHeight="1" spans="1:6">
      <c r="A4" s="42" t="str">
        <f>"单位名称："&amp;"耿马傣族佤族自治县交通运输局"</f>
        <v>单位名称：耿马傣族佤族自治县交通运输局</v>
      </c>
      <c r="B4" s="144"/>
      <c r="C4" s="63"/>
      <c r="D4" s="31"/>
      <c r="F4" s="88" t="s">
        <v>191</v>
      </c>
    </row>
    <row r="5" ht="18.75" customHeight="1" spans="1:6">
      <c r="A5" s="11" t="s">
        <v>192</v>
      </c>
      <c r="B5" s="32" t="s">
        <v>193</v>
      </c>
      <c r="C5" s="13" t="s">
        <v>194</v>
      </c>
      <c r="D5" s="14"/>
      <c r="E5" s="15"/>
      <c r="F5" s="32" t="s">
        <v>195</v>
      </c>
    </row>
    <row r="6" ht="18.75" customHeight="1" spans="1:6">
      <c r="A6" s="18"/>
      <c r="B6" s="34"/>
      <c r="C6" s="67" t="s">
        <v>57</v>
      </c>
      <c r="D6" s="67" t="s">
        <v>196</v>
      </c>
      <c r="E6" s="67" t="s">
        <v>197</v>
      </c>
      <c r="F6" s="34"/>
    </row>
    <row r="7" ht="18.75" customHeight="1" spans="1:6">
      <c r="A7" s="145">
        <v>1</v>
      </c>
      <c r="B7" s="146">
        <v>2</v>
      </c>
      <c r="C7" s="147">
        <v>3</v>
      </c>
      <c r="D7" s="147">
        <v>4</v>
      </c>
      <c r="E7" s="147">
        <v>5</v>
      </c>
      <c r="F7" s="146">
        <v>6</v>
      </c>
    </row>
    <row r="8" ht="18.75" customHeight="1" spans="1:6">
      <c r="A8" s="148">
        <v>47230</v>
      </c>
      <c r="B8" s="148"/>
      <c r="C8" s="148">
        <v>40000</v>
      </c>
      <c r="D8" s="148"/>
      <c r="E8" s="148">
        <v>40000</v>
      </c>
      <c r="F8" s="148">
        <v>7230</v>
      </c>
    </row>
  </sheetData>
  <mergeCells count="6">
    <mergeCell ref="A3:F3"/>
    <mergeCell ref="A4:C4"/>
    <mergeCell ref="C5:E5"/>
    <mergeCell ref="A5:A6"/>
    <mergeCell ref="B5:B6"/>
    <mergeCell ref="F5:F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topLeftCell="L1" workbookViewId="0">
      <pane ySplit="1" topLeftCell="A2" activePane="bottomLeft" state="frozen"/>
      <selection/>
      <selection pane="bottomLeft" activeCell="F12" sqref="F12"/>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9"/>
      <c r="D2" s="130"/>
      <c r="E2" s="130"/>
      <c r="F2" s="130"/>
      <c r="G2" s="130"/>
      <c r="H2" s="68"/>
      <c r="I2" s="68"/>
      <c r="J2" s="68"/>
      <c r="K2" s="68"/>
      <c r="L2" s="68"/>
      <c r="M2" s="68"/>
      <c r="N2" s="31"/>
      <c r="O2" s="31"/>
      <c r="P2" s="31"/>
      <c r="Q2" s="68"/>
      <c r="U2" s="129"/>
      <c r="W2" s="39" t="s">
        <v>198</v>
      </c>
    </row>
    <row r="3" ht="39.75" customHeight="1" spans="1:23">
      <c r="A3" s="131"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"单位名称："&amp;"耿马傣族佤族自治县交通运输局"</f>
        <v>单位名称：耿马傣族佤族自治县交通运输局</v>
      </c>
      <c r="B4" s="132"/>
      <c r="C4" s="132"/>
      <c r="D4" s="132"/>
      <c r="E4" s="132"/>
      <c r="F4" s="132"/>
      <c r="G4" s="132"/>
      <c r="H4" s="72"/>
      <c r="I4" s="72"/>
      <c r="J4" s="72"/>
      <c r="K4" s="72"/>
      <c r="L4" s="72"/>
      <c r="M4" s="72"/>
      <c r="N4" s="94"/>
      <c r="O4" s="94"/>
      <c r="P4" s="94"/>
      <c r="Q4" s="72"/>
      <c r="U4" s="129"/>
      <c r="W4" s="39" t="s">
        <v>191</v>
      </c>
    </row>
    <row r="5" ht="18" customHeight="1" spans="1:23">
      <c r="A5" s="11" t="s">
        <v>199</v>
      </c>
      <c r="B5" s="11" t="s">
        <v>200</v>
      </c>
      <c r="C5" s="11" t="s">
        <v>201</v>
      </c>
      <c r="D5" s="11" t="s">
        <v>202</v>
      </c>
      <c r="E5" s="11" t="s">
        <v>203</v>
      </c>
      <c r="F5" s="11" t="s">
        <v>204</v>
      </c>
      <c r="G5" s="11" t="s">
        <v>205</v>
      </c>
      <c r="H5" s="133" t="s">
        <v>206</v>
      </c>
      <c r="I5" s="65" t="s">
        <v>206</v>
      </c>
      <c r="J5" s="65"/>
      <c r="K5" s="65"/>
      <c r="L5" s="65"/>
      <c r="M5" s="65"/>
      <c r="N5" s="14"/>
      <c r="O5" s="14"/>
      <c r="P5" s="14"/>
      <c r="Q5" s="75" t="s">
        <v>61</v>
      </c>
      <c r="R5" s="65" t="s">
        <v>78</v>
      </c>
      <c r="S5" s="65"/>
      <c r="T5" s="65"/>
      <c r="U5" s="65"/>
      <c r="V5" s="65"/>
      <c r="W5" s="139"/>
    </row>
    <row r="6" ht="18" customHeight="1" spans="1:23">
      <c r="A6" s="16"/>
      <c r="B6" s="128"/>
      <c r="C6" s="16"/>
      <c r="D6" s="16"/>
      <c r="E6" s="16"/>
      <c r="F6" s="16"/>
      <c r="G6" s="16"/>
      <c r="H6" s="107" t="s">
        <v>207</v>
      </c>
      <c r="I6" s="133" t="s">
        <v>58</v>
      </c>
      <c r="J6" s="65"/>
      <c r="K6" s="65"/>
      <c r="L6" s="65"/>
      <c r="M6" s="139"/>
      <c r="N6" s="13" t="s">
        <v>208</v>
      </c>
      <c r="O6" s="14"/>
      <c r="P6" s="15"/>
      <c r="Q6" s="11" t="s">
        <v>61</v>
      </c>
      <c r="R6" s="133" t="s">
        <v>78</v>
      </c>
      <c r="S6" s="75" t="s">
        <v>64</v>
      </c>
      <c r="T6" s="65" t="s">
        <v>78</v>
      </c>
      <c r="U6" s="75" t="s">
        <v>66</v>
      </c>
      <c r="V6" s="75" t="s">
        <v>67</v>
      </c>
      <c r="W6" s="141" t="s">
        <v>68</v>
      </c>
    </row>
    <row r="7" ht="18.75" customHeight="1" spans="1:23">
      <c r="A7" s="33"/>
      <c r="B7" s="33"/>
      <c r="C7" s="33"/>
      <c r="D7" s="33"/>
      <c r="E7" s="33"/>
      <c r="F7" s="33"/>
      <c r="G7" s="33"/>
      <c r="H7" s="33"/>
      <c r="I7" s="140" t="s">
        <v>209</v>
      </c>
      <c r="J7" s="11" t="s">
        <v>210</v>
      </c>
      <c r="K7" s="11" t="s">
        <v>211</v>
      </c>
      <c r="L7" s="11" t="s">
        <v>212</v>
      </c>
      <c r="M7" s="11" t="s">
        <v>213</v>
      </c>
      <c r="N7" s="11" t="s">
        <v>58</v>
      </c>
      <c r="O7" s="11" t="s">
        <v>59</v>
      </c>
      <c r="P7" s="11" t="s">
        <v>60</v>
      </c>
      <c r="Q7" s="33"/>
      <c r="R7" s="11" t="s">
        <v>57</v>
      </c>
      <c r="S7" s="11" t="s">
        <v>64</v>
      </c>
      <c r="T7" s="11" t="s">
        <v>214</v>
      </c>
      <c r="U7" s="11" t="s">
        <v>66</v>
      </c>
      <c r="V7" s="11" t="s">
        <v>67</v>
      </c>
      <c r="W7" s="11" t="s">
        <v>68</v>
      </c>
    </row>
    <row r="8" ht="37.5" customHeight="1" spans="1:23">
      <c r="A8" s="110"/>
      <c r="B8" s="110"/>
      <c r="C8" s="110"/>
      <c r="D8" s="110"/>
      <c r="E8" s="110"/>
      <c r="F8" s="110"/>
      <c r="G8" s="110"/>
      <c r="H8" s="110"/>
      <c r="I8" s="93"/>
      <c r="J8" s="18" t="s">
        <v>215</v>
      </c>
      <c r="K8" s="18" t="s">
        <v>211</v>
      </c>
      <c r="L8" s="18" t="s">
        <v>212</v>
      </c>
      <c r="M8" s="18" t="s">
        <v>213</v>
      </c>
      <c r="N8" s="18" t="s">
        <v>211</v>
      </c>
      <c r="O8" s="18" t="s">
        <v>212</v>
      </c>
      <c r="P8" s="18" t="s">
        <v>213</v>
      </c>
      <c r="Q8" s="18" t="s">
        <v>61</v>
      </c>
      <c r="R8" s="18" t="s">
        <v>57</v>
      </c>
      <c r="S8" s="18" t="s">
        <v>64</v>
      </c>
      <c r="T8" s="18" t="s">
        <v>214</v>
      </c>
      <c r="U8" s="18" t="s">
        <v>66</v>
      </c>
      <c r="V8" s="18" t="s">
        <v>67</v>
      </c>
      <c r="W8" s="18" t="s">
        <v>68</v>
      </c>
    </row>
    <row r="9" ht="19.5" customHeight="1" spans="1:23">
      <c r="A9" s="134">
        <v>1</v>
      </c>
      <c r="B9" s="134">
        <v>2</v>
      </c>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21" customHeight="1" spans="1:23">
      <c r="A10" s="135" t="s">
        <v>70</v>
      </c>
      <c r="B10" s="135"/>
      <c r="C10" s="135"/>
      <c r="D10" s="135"/>
      <c r="E10" s="135"/>
      <c r="F10" s="135"/>
      <c r="G10" s="135"/>
      <c r="H10" s="24">
        <v>6796146.56</v>
      </c>
      <c r="I10" s="24">
        <v>6796146.56</v>
      </c>
      <c r="J10" s="24"/>
      <c r="K10" s="24"/>
      <c r="L10" s="24">
        <v>6796146.56</v>
      </c>
      <c r="M10" s="24"/>
      <c r="N10" s="24"/>
      <c r="O10" s="24"/>
      <c r="P10" s="24"/>
      <c r="Q10" s="24"/>
      <c r="R10" s="24"/>
      <c r="S10" s="24"/>
      <c r="T10" s="24"/>
      <c r="U10" s="24"/>
      <c r="V10" s="24"/>
      <c r="W10" s="24"/>
    </row>
    <row r="11" ht="21" customHeight="1" spans="1:23">
      <c r="A11" s="136" t="s">
        <v>70</v>
      </c>
      <c r="B11" s="22"/>
      <c r="C11" s="22"/>
      <c r="D11" s="22"/>
      <c r="E11" s="22"/>
      <c r="F11" s="22"/>
      <c r="G11" s="22"/>
      <c r="H11" s="24">
        <v>6796146.56</v>
      </c>
      <c r="I11" s="24">
        <v>6796146.56</v>
      </c>
      <c r="J11" s="24"/>
      <c r="K11" s="24"/>
      <c r="L11" s="24">
        <v>6796146.56</v>
      </c>
      <c r="M11" s="24"/>
      <c r="N11" s="24"/>
      <c r="O11" s="24"/>
      <c r="P11" s="24"/>
      <c r="Q11" s="24"/>
      <c r="R11" s="24"/>
      <c r="S11" s="24"/>
      <c r="T11" s="24"/>
      <c r="U11" s="24"/>
      <c r="V11" s="24"/>
      <c r="W11" s="24"/>
    </row>
    <row r="12" ht="21" customHeight="1" spans="1:23">
      <c r="A12" s="136" t="s">
        <v>70</v>
      </c>
      <c r="B12" s="22" t="s">
        <v>216</v>
      </c>
      <c r="C12" s="22" t="s">
        <v>217</v>
      </c>
      <c r="D12" s="22" t="s">
        <v>108</v>
      </c>
      <c r="E12" s="22" t="s">
        <v>182</v>
      </c>
      <c r="F12" s="22" t="s">
        <v>218</v>
      </c>
      <c r="G12" s="22" t="s">
        <v>219</v>
      </c>
      <c r="H12" s="24">
        <v>548772</v>
      </c>
      <c r="I12" s="24">
        <v>548772</v>
      </c>
      <c r="J12" s="24"/>
      <c r="K12" s="24"/>
      <c r="L12" s="24">
        <v>548772</v>
      </c>
      <c r="M12" s="24"/>
      <c r="N12" s="24"/>
      <c r="O12" s="24"/>
      <c r="P12" s="24"/>
      <c r="Q12" s="24"/>
      <c r="R12" s="24"/>
      <c r="S12" s="24"/>
      <c r="T12" s="24"/>
      <c r="U12" s="24"/>
      <c r="V12" s="24"/>
      <c r="W12" s="24"/>
    </row>
    <row r="13" ht="21" customHeight="1" spans="1:23">
      <c r="A13" s="136" t="s">
        <v>70</v>
      </c>
      <c r="B13" s="22" t="s">
        <v>220</v>
      </c>
      <c r="C13" s="22" t="s">
        <v>221</v>
      </c>
      <c r="D13" s="22" t="s">
        <v>108</v>
      </c>
      <c r="E13" s="22" t="s">
        <v>182</v>
      </c>
      <c r="F13" s="22" t="s">
        <v>218</v>
      </c>
      <c r="G13" s="22" t="s">
        <v>219</v>
      </c>
      <c r="H13" s="24">
        <v>1228044</v>
      </c>
      <c r="I13" s="24">
        <v>1228044</v>
      </c>
      <c r="J13" s="24"/>
      <c r="K13" s="24"/>
      <c r="L13" s="24">
        <v>1228044</v>
      </c>
      <c r="M13" s="24"/>
      <c r="N13" s="24"/>
      <c r="O13" s="24"/>
      <c r="P13" s="24"/>
      <c r="Q13" s="24"/>
      <c r="R13" s="24"/>
      <c r="S13" s="24"/>
      <c r="T13" s="24"/>
      <c r="U13" s="24"/>
      <c r="V13" s="24"/>
      <c r="W13" s="24"/>
    </row>
    <row r="14" ht="21" customHeight="1" spans="1:23">
      <c r="A14" s="136" t="s">
        <v>70</v>
      </c>
      <c r="B14" s="22" t="s">
        <v>216</v>
      </c>
      <c r="C14" s="22" t="s">
        <v>217</v>
      </c>
      <c r="D14" s="22" t="s">
        <v>108</v>
      </c>
      <c r="E14" s="22" t="s">
        <v>182</v>
      </c>
      <c r="F14" s="22" t="s">
        <v>222</v>
      </c>
      <c r="G14" s="22" t="s">
        <v>223</v>
      </c>
      <c r="H14" s="24">
        <v>132900</v>
      </c>
      <c r="I14" s="24">
        <v>132900</v>
      </c>
      <c r="J14" s="24"/>
      <c r="K14" s="24"/>
      <c r="L14" s="24">
        <v>132900</v>
      </c>
      <c r="M14" s="24"/>
      <c r="N14" s="24"/>
      <c r="O14" s="24"/>
      <c r="P14" s="24"/>
      <c r="Q14" s="24"/>
      <c r="R14" s="24"/>
      <c r="S14" s="24"/>
      <c r="T14" s="24"/>
      <c r="U14" s="24"/>
      <c r="V14" s="24"/>
      <c r="W14" s="24"/>
    </row>
    <row r="15" ht="21" customHeight="1" spans="1:23">
      <c r="A15" s="136" t="s">
        <v>70</v>
      </c>
      <c r="B15" s="22" t="s">
        <v>216</v>
      </c>
      <c r="C15" s="22" t="s">
        <v>217</v>
      </c>
      <c r="D15" s="22" t="s">
        <v>108</v>
      </c>
      <c r="E15" s="22" t="s">
        <v>182</v>
      </c>
      <c r="F15" s="22" t="s">
        <v>222</v>
      </c>
      <c r="G15" s="22" t="s">
        <v>223</v>
      </c>
      <c r="H15" s="24">
        <v>549936</v>
      </c>
      <c r="I15" s="24">
        <v>549936</v>
      </c>
      <c r="J15" s="24"/>
      <c r="K15" s="24"/>
      <c r="L15" s="24">
        <v>549936</v>
      </c>
      <c r="M15" s="24"/>
      <c r="N15" s="24"/>
      <c r="O15" s="24"/>
      <c r="P15" s="24"/>
      <c r="Q15" s="24"/>
      <c r="R15" s="24"/>
      <c r="S15" s="24"/>
      <c r="T15" s="24"/>
      <c r="U15" s="24"/>
      <c r="V15" s="24"/>
      <c r="W15" s="24"/>
    </row>
    <row r="16" ht="21" customHeight="1" spans="1:23">
      <c r="A16" s="136" t="s">
        <v>70</v>
      </c>
      <c r="B16" s="22" t="s">
        <v>220</v>
      </c>
      <c r="C16" s="22" t="s">
        <v>221</v>
      </c>
      <c r="D16" s="22" t="s">
        <v>108</v>
      </c>
      <c r="E16" s="22" t="s">
        <v>182</v>
      </c>
      <c r="F16" s="22" t="s">
        <v>222</v>
      </c>
      <c r="G16" s="22" t="s">
        <v>223</v>
      </c>
      <c r="H16" s="24">
        <v>241920</v>
      </c>
      <c r="I16" s="24">
        <v>241920</v>
      </c>
      <c r="J16" s="24"/>
      <c r="K16" s="24"/>
      <c r="L16" s="24">
        <v>241920</v>
      </c>
      <c r="M16" s="24"/>
      <c r="N16" s="24"/>
      <c r="O16" s="24"/>
      <c r="P16" s="24"/>
      <c r="Q16" s="24"/>
      <c r="R16" s="24"/>
      <c r="S16" s="24"/>
      <c r="T16" s="24"/>
      <c r="U16" s="24"/>
      <c r="V16" s="24"/>
      <c r="W16" s="24"/>
    </row>
    <row r="17" ht="21" customHeight="1" spans="1:23">
      <c r="A17" s="136" t="s">
        <v>70</v>
      </c>
      <c r="B17" s="22" t="s">
        <v>216</v>
      </c>
      <c r="C17" s="22" t="s">
        <v>217</v>
      </c>
      <c r="D17" s="22" t="s">
        <v>108</v>
      </c>
      <c r="E17" s="22" t="s">
        <v>182</v>
      </c>
      <c r="F17" s="22" t="s">
        <v>224</v>
      </c>
      <c r="G17" s="22" t="s">
        <v>225</v>
      </c>
      <c r="H17" s="24">
        <v>45731</v>
      </c>
      <c r="I17" s="24">
        <v>45731</v>
      </c>
      <c r="J17" s="24"/>
      <c r="K17" s="24"/>
      <c r="L17" s="24">
        <v>45731</v>
      </c>
      <c r="M17" s="24"/>
      <c r="N17" s="24"/>
      <c r="O17" s="24"/>
      <c r="P17" s="24"/>
      <c r="Q17" s="24"/>
      <c r="R17" s="24"/>
      <c r="S17" s="24"/>
      <c r="T17" s="24"/>
      <c r="U17" s="24"/>
      <c r="V17" s="24"/>
      <c r="W17" s="24"/>
    </row>
    <row r="18" ht="21" customHeight="1" spans="1:23">
      <c r="A18" s="136" t="s">
        <v>70</v>
      </c>
      <c r="B18" s="22" t="s">
        <v>226</v>
      </c>
      <c r="C18" s="22" t="s">
        <v>227</v>
      </c>
      <c r="D18" s="22" t="s">
        <v>108</v>
      </c>
      <c r="E18" s="22" t="s">
        <v>182</v>
      </c>
      <c r="F18" s="22" t="s">
        <v>224</v>
      </c>
      <c r="G18" s="22" t="s">
        <v>225</v>
      </c>
      <c r="H18" s="24">
        <v>219240</v>
      </c>
      <c r="I18" s="24">
        <v>219240</v>
      </c>
      <c r="J18" s="24"/>
      <c r="K18" s="24"/>
      <c r="L18" s="24">
        <v>219240</v>
      </c>
      <c r="M18" s="24"/>
      <c r="N18" s="24"/>
      <c r="O18" s="24"/>
      <c r="P18" s="24"/>
      <c r="Q18" s="24"/>
      <c r="R18" s="24"/>
      <c r="S18" s="24"/>
      <c r="T18" s="24"/>
      <c r="U18" s="24"/>
      <c r="V18" s="24"/>
      <c r="W18" s="24"/>
    </row>
    <row r="19" ht="21" customHeight="1" spans="1:23">
      <c r="A19" s="136" t="s">
        <v>70</v>
      </c>
      <c r="B19" s="22" t="s">
        <v>228</v>
      </c>
      <c r="C19" s="22" t="s">
        <v>229</v>
      </c>
      <c r="D19" s="22" t="s">
        <v>108</v>
      </c>
      <c r="E19" s="22" t="s">
        <v>182</v>
      </c>
      <c r="F19" s="22" t="s">
        <v>230</v>
      </c>
      <c r="G19" s="22" t="s">
        <v>231</v>
      </c>
      <c r="H19" s="24">
        <v>784044</v>
      </c>
      <c r="I19" s="24">
        <v>784044</v>
      </c>
      <c r="J19" s="24"/>
      <c r="K19" s="24"/>
      <c r="L19" s="24">
        <v>784044</v>
      </c>
      <c r="M19" s="24"/>
      <c r="N19" s="24"/>
      <c r="O19" s="24"/>
      <c r="P19" s="24"/>
      <c r="Q19" s="24"/>
      <c r="R19" s="24"/>
      <c r="S19" s="24"/>
      <c r="T19" s="24"/>
      <c r="U19" s="24"/>
      <c r="V19" s="24"/>
      <c r="W19" s="24"/>
    </row>
    <row r="20" ht="21" customHeight="1" spans="1:23">
      <c r="A20" s="136" t="s">
        <v>70</v>
      </c>
      <c r="B20" s="22" t="s">
        <v>232</v>
      </c>
      <c r="C20" s="22" t="s">
        <v>233</v>
      </c>
      <c r="D20" s="22" t="s">
        <v>108</v>
      </c>
      <c r="E20" s="22" t="s">
        <v>182</v>
      </c>
      <c r="F20" s="22" t="s">
        <v>230</v>
      </c>
      <c r="G20" s="22" t="s">
        <v>231</v>
      </c>
      <c r="H20" s="24">
        <v>504000</v>
      </c>
      <c r="I20" s="24">
        <v>504000</v>
      </c>
      <c r="J20" s="24"/>
      <c r="K20" s="24"/>
      <c r="L20" s="24">
        <v>504000</v>
      </c>
      <c r="M20" s="24"/>
      <c r="N20" s="24"/>
      <c r="O20" s="24"/>
      <c r="P20" s="24"/>
      <c r="Q20" s="24"/>
      <c r="R20" s="24"/>
      <c r="S20" s="24"/>
      <c r="T20" s="24"/>
      <c r="U20" s="24"/>
      <c r="V20" s="24"/>
      <c r="W20" s="24"/>
    </row>
    <row r="21" ht="21" customHeight="1" spans="1:23">
      <c r="A21" s="136" t="s">
        <v>70</v>
      </c>
      <c r="B21" s="22" t="s">
        <v>234</v>
      </c>
      <c r="C21" s="22" t="s">
        <v>235</v>
      </c>
      <c r="D21" s="22" t="s">
        <v>108</v>
      </c>
      <c r="E21" s="22" t="s">
        <v>182</v>
      </c>
      <c r="F21" s="22" t="s">
        <v>230</v>
      </c>
      <c r="G21" s="22" t="s">
        <v>231</v>
      </c>
      <c r="H21" s="24">
        <v>383460</v>
      </c>
      <c r="I21" s="24">
        <v>383460</v>
      </c>
      <c r="J21" s="24"/>
      <c r="K21" s="24"/>
      <c r="L21" s="24">
        <v>383460</v>
      </c>
      <c r="M21" s="24"/>
      <c r="N21" s="24"/>
      <c r="O21" s="24"/>
      <c r="P21" s="24"/>
      <c r="Q21" s="24"/>
      <c r="R21" s="24"/>
      <c r="S21" s="24"/>
      <c r="T21" s="24"/>
      <c r="U21" s="24"/>
      <c r="V21" s="24"/>
      <c r="W21" s="24"/>
    </row>
    <row r="22" ht="21" customHeight="1" spans="1:23">
      <c r="A22" s="136" t="s">
        <v>70</v>
      </c>
      <c r="B22" s="22" t="s">
        <v>236</v>
      </c>
      <c r="C22" s="22" t="s">
        <v>237</v>
      </c>
      <c r="D22" s="22" t="s">
        <v>92</v>
      </c>
      <c r="E22" s="22" t="s">
        <v>172</v>
      </c>
      <c r="F22" s="22" t="s">
        <v>238</v>
      </c>
      <c r="G22" s="22" t="s">
        <v>239</v>
      </c>
      <c r="H22" s="24">
        <v>632866.56</v>
      </c>
      <c r="I22" s="24">
        <v>632866.56</v>
      </c>
      <c r="J22" s="24"/>
      <c r="K22" s="24"/>
      <c r="L22" s="24">
        <v>632866.56</v>
      </c>
      <c r="M22" s="24"/>
      <c r="N22" s="24"/>
      <c r="O22" s="24"/>
      <c r="P22" s="24"/>
      <c r="Q22" s="24"/>
      <c r="R22" s="24"/>
      <c r="S22" s="24"/>
      <c r="T22" s="24"/>
      <c r="U22" s="24"/>
      <c r="V22" s="24"/>
      <c r="W22" s="24"/>
    </row>
    <row r="23" ht="21" customHeight="1" spans="1:23">
      <c r="A23" s="136" t="s">
        <v>70</v>
      </c>
      <c r="B23" s="22" t="s">
        <v>236</v>
      </c>
      <c r="C23" s="22" t="s">
        <v>237</v>
      </c>
      <c r="D23" s="22" t="s">
        <v>240</v>
      </c>
      <c r="E23" s="22" t="s">
        <v>241</v>
      </c>
      <c r="F23" s="22" t="s">
        <v>242</v>
      </c>
      <c r="G23" s="22" t="s">
        <v>243</v>
      </c>
      <c r="H23" s="24"/>
      <c r="I23" s="24"/>
      <c r="J23" s="24"/>
      <c r="K23" s="24"/>
      <c r="L23" s="24"/>
      <c r="M23" s="24"/>
      <c r="N23" s="24"/>
      <c r="O23" s="24"/>
      <c r="P23" s="24"/>
      <c r="Q23" s="24"/>
      <c r="R23" s="24"/>
      <c r="S23" s="24"/>
      <c r="T23" s="24"/>
      <c r="U23" s="24"/>
      <c r="V23" s="24"/>
      <c r="W23" s="24"/>
    </row>
    <row r="24" ht="21" customHeight="1" spans="1:23">
      <c r="A24" s="136" t="s">
        <v>70</v>
      </c>
      <c r="B24" s="22" t="s">
        <v>236</v>
      </c>
      <c r="C24" s="22" t="s">
        <v>237</v>
      </c>
      <c r="D24" s="22" t="s">
        <v>98</v>
      </c>
      <c r="E24" s="22" t="s">
        <v>176</v>
      </c>
      <c r="F24" s="22" t="s">
        <v>244</v>
      </c>
      <c r="G24" s="22" t="s">
        <v>245</v>
      </c>
      <c r="H24" s="24">
        <v>93574.31</v>
      </c>
      <c r="I24" s="24">
        <v>93574.31</v>
      </c>
      <c r="J24" s="24"/>
      <c r="K24" s="24"/>
      <c r="L24" s="24">
        <v>93574.31</v>
      </c>
      <c r="M24" s="24"/>
      <c r="N24" s="24"/>
      <c r="O24" s="24"/>
      <c r="P24" s="24"/>
      <c r="Q24" s="24"/>
      <c r="R24" s="24"/>
      <c r="S24" s="24"/>
      <c r="T24" s="24"/>
      <c r="U24" s="24"/>
      <c r="V24" s="24"/>
      <c r="W24" s="24"/>
    </row>
    <row r="25" ht="21" customHeight="1" spans="1:23">
      <c r="A25" s="136" t="s">
        <v>70</v>
      </c>
      <c r="B25" s="22" t="s">
        <v>236</v>
      </c>
      <c r="C25" s="22" t="s">
        <v>237</v>
      </c>
      <c r="D25" s="22" t="s">
        <v>99</v>
      </c>
      <c r="E25" s="22" t="s">
        <v>177</v>
      </c>
      <c r="F25" s="22" t="s">
        <v>244</v>
      </c>
      <c r="G25" s="22" t="s">
        <v>245</v>
      </c>
      <c r="H25" s="24">
        <v>187260.23</v>
      </c>
      <c r="I25" s="24">
        <v>187260.23</v>
      </c>
      <c r="J25" s="24"/>
      <c r="K25" s="24"/>
      <c r="L25" s="24">
        <v>187260.23</v>
      </c>
      <c r="M25" s="24"/>
      <c r="N25" s="24"/>
      <c r="O25" s="24"/>
      <c r="P25" s="24"/>
      <c r="Q25" s="24"/>
      <c r="R25" s="24"/>
      <c r="S25" s="24"/>
      <c r="T25" s="24"/>
      <c r="U25" s="24"/>
      <c r="V25" s="24"/>
      <c r="W25" s="24"/>
    </row>
    <row r="26" ht="21" customHeight="1" spans="1:23">
      <c r="A26" s="136" t="s">
        <v>70</v>
      </c>
      <c r="B26" s="22" t="s">
        <v>236</v>
      </c>
      <c r="C26" s="22" t="s">
        <v>237</v>
      </c>
      <c r="D26" s="22" t="s">
        <v>246</v>
      </c>
      <c r="E26" s="22" t="s">
        <v>247</v>
      </c>
      <c r="F26" s="22" t="s">
        <v>248</v>
      </c>
      <c r="G26" s="22" t="s">
        <v>249</v>
      </c>
      <c r="H26" s="24"/>
      <c r="I26" s="24"/>
      <c r="J26" s="24"/>
      <c r="K26" s="24"/>
      <c r="L26" s="24"/>
      <c r="M26" s="24"/>
      <c r="N26" s="24"/>
      <c r="O26" s="24"/>
      <c r="P26" s="24"/>
      <c r="Q26" s="24"/>
      <c r="R26" s="24"/>
      <c r="S26" s="24"/>
      <c r="T26" s="24"/>
      <c r="U26" s="24"/>
      <c r="V26" s="24"/>
      <c r="W26" s="24"/>
    </row>
    <row r="27" ht="21" customHeight="1" spans="1:23">
      <c r="A27" s="136" t="s">
        <v>70</v>
      </c>
      <c r="B27" s="22" t="s">
        <v>236</v>
      </c>
      <c r="C27" s="22" t="s">
        <v>237</v>
      </c>
      <c r="D27" s="22" t="s">
        <v>108</v>
      </c>
      <c r="E27" s="22" t="s">
        <v>182</v>
      </c>
      <c r="F27" s="22" t="s">
        <v>250</v>
      </c>
      <c r="G27" s="22" t="s">
        <v>251</v>
      </c>
      <c r="H27" s="24">
        <v>19150.82</v>
      </c>
      <c r="I27" s="24">
        <v>19150.82</v>
      </c>
      <c r="J27" s="24"/>
      <c r="K27" s="24"/>
      <c r="L27" s="24">
        <v>19150.82</v>
      </c>
      <c r="M27" s="24"/>
      <c r="N27" s="24"/>
      <c r="O27" s="24"/>
      <c r="P27" s="24"/>
      <c r="Q27" s="24"/>
      <c r="R27" s="24"/>
      <c r="S27" s="24"/>
      <c r="T27" s="24"/>
      <c r="U27" s="24"/>
      <c r="V27" s="24"/>
      <c r="W27" s="24"/>
    </row>
    <row r="28" ht="21" customHeight="1" spans="1:23">
      <c r="A28" s="136" t="s">
        <v>70</v>
      </c>
      <c r="B28" s="22" t="s">
        <v>236</v>
      </c>
      <c r="C28" s="22" t="s">
        <v>237</v>
      </c>
      <c r="D28" s="22" t="s">
        <v>100</v>
      </c>
      <c r="E28" s="22" t="s">
        <v>178</v>
      </c>
      <c r="F28" s="22" t="s">
        <v>250</v>
      </c>
      <c r="G28" s="22" t="s">
        <v>251</v>
      </c>
      <c r="H28" s="24">
        <v>12084</v>
      </c>
      <c r="I28" s="24">
        <v>12084</v>
      </c>
      <c r="J28" s="24"/>
      <c r="K28" s="24"/>
      <c r="L28" s="24">
        <v>12084</v>
      </c>
      <c r="M28" s="24"/>
      <c r="N28" s="24"/>
      <c r="O28" s="24"/>
      <c r="P28" s="24"/>
      <c r="Q28" s="24"/>
      <c r="R28" s="24"/>
      <c r="S28" s="24"/>
      <c r="T28" s="24"/>
      <c r="U28" s="24"/>
      <c r="V28" s="24"/>
      <c r="W28" s="24"/>
    </row>
    <row r="29" ht="21" customHeight="1" spans="1:23">
      <c r="A29" s="136" t="s">
        <v>70</v>
      </c>
      <c r="B29" s="22" t="s">
        <v>236</v>
      </c>
      <c r="C29" s="22" t="s">
        <v>237</v>
      </c>
      <c r="D29" s="22" t="s">
        <v>100</v>
      </c>
      <c r="E29" s="22" t="s">
        <v>178</v>
      </c>
      <c r="F29" s="22" t="s">
        <v>250</v>
      </c>
      <c r="G29" s="22" t="s">
        <v>251</v>
      </c>
      <c r="H29" s="24">
        <v>7910.83</v>
      </c>
      <c r="I29" s="24">
        <v>7910.83</v>
      </c>
      <c r="J29" s="24"/>
      <c r="K29" s="24"/>
      <c r="L29" s="24">
        <v>7910.83</v>
      </c>
      <c r="M29" s="24"/>
      <c r="N29" s="24"/>
      <c r="O29" s="24"/>
      <c r="P29" s="24"/>
      <c r="Q29" s="24"/>
      <c r="R29" s="24"/>
      <c r="S29" s="24"/>
      <c r="T29" s="24"/>
      <c r="U29" s="24"/>
      <c r="V29" s="24"/>
      <c r="W29" s="24"/>
    </row>
    <row r="30" ht="21" customHeight="1" spans="1:23">
      <c r="A30" s="136" t="s">
        <v>70</v>
      </c>
      <c r="B30" s="22" t="s">
        <v>252</v>
      </c>
      <c r="C30" s="22" t="s">
        <v>189</v>
      </c>
      <c r="D30" s="22" t="s">
        <v>117</v>
      </c>
      <c r="E30" s="22" t="s">
        <v>189</v>
      </c>
      <c r="F30" s="22" t="s">
        <v>253</v>
      </c>
      <c r="G30" s="22" t="s">
        <v>189</v>
      </c>
      <c r="H30" s="24">
        <v>474649.92</v>
      </c>
      <c r="I30" s="24">
        <v>474649.92</v>
      </c>
      <c r="J30" s="24"/>
      <c r="K30" s="24"/>
      <c r="L30" s="24">
        <v>474649.92</v>
      </c>
      <c r="M30" s="24"/>
      <c r="N30" s="24"/>
      <c r="O30" s="24"/>
      <c r="P30" s="24"/>
      <c r="Q30" s="24"/>
      <c r="R30" s="24"/>
      <c r="S30" s="24"/>
      <c r="T30" s="24"/>
      <c r="U30" s="24"/>
      <c r="V30" s="24"/>
      <c r="W30" s="24"/>
    </row>
    <row r="31" ht="21" customHeight="1" spans="1:23">
      <c r="A31" s="136" t="s">
        <v>70</v>
      </c>
      <c r="B31" s="22" t="s">
        <v>254</v>
      </c>
      <c r="C31" s="22" t="s">
        <v>255</v>
      </c>
      <c r="D31" s="22" t="s">
        <v>108</v>
      </c>
      <c r="E31" s="22" t="s">
        <v>182</v>
      </c>
      <c r="F31" s="22" t="s">
        <v>256</v>
      </c>
      <c r="G31" s="22" t="s">
        <v>257</v>
      </c>
      <c r="H31" s="24">
        <v>7000</v>
      </c>
      <c r="I31" s="24">
        <v>7000</v>
      </c>
      <c r="J31" s="24"/>
      <c r="K31" s="24"/>
      <c r="L31" s="24">
        <v>7000</v>
      </c>
      <c r="M31" s="24"/>
      <c r="N31" s="24"/>
      <c r="O31" s="24"/>
      <c r="P31" s="24"/>
      <c r="Q31" s="24"/>
      <c r="R31" s="24"/>
      <c r="S31" s="24"/>
      <c r="T31" s="24"/>
      <c r="U31" s="24"/>
      <c r="V31" s="24"/>
      <c r="W31" s="24"/>
    </row>
    <row r="32" ht="21" customHeight="1" spans="1:23">
      <c r="A32" s="136" t="s">
        <v>70</v>
      </c>
      <c r="B32" s="22" t="s">
        <v>254</v>
      </c>
      <c r="C32" s="22" t="s">
        <v>255</v>
      </c>
      <c r="D32" s="22" t="s">
        <v>108</v>
      </c>
      <c r="E32" s="22" t="s">
        <v>182</v>
      </c>
      <c r="F32" s="22" t="s">
        <v>258</v>
      </c>
      <c r="G32" s="22" t="s">
        <v>259</v>
      </c>
      <c r="H32" s="24">
        <v>9600</v>
      </c>
      <c r="I32" s="24">
        <v>9600</v>
      </c>
      <c r="J32" s="24"/>
      <c r="K32" s="24"/>
      <c r="L32" s="24">
        <v>9600</v>
      </c>
      <c r="M32" s="24"/>
      <c r="N32" s="24"/>
      <c r="O32" s="24"/>
      <c r="P32" s="24"/>
      <c r="Q32" s="24"/>
      <c r="R32" s="24"/>
      <c r="S32" s="24"/>
      <c r="T32" s="24"/>
      <c r="U32" s="24"/>
      <c r="V32" s="24"/>
      <c r="W32" s="24"/>
    </row>
    <row r="33" ht="21" customHeight="1" spans="1:23">
      <c r="A33" s="136" t="s">
        <v>70</v>
      </c>
      <c r="B33" s="22" t="s">
        <v>254</v>
      </c>
      <c r="C33" s="22" t="s">
        <v>255</v>
      </c>
      <c r="D33" s="22" t="s">
        <v>108</v>
      </c>
      <c r="E33" s="22" t="s">
        <v>182</v>
      </c>
      <c r="F33" s="22" t="s">
        <v>260</v>
      </c>
      <c r="G33" s="22" t="s">
        <v>261</v>
      </c>
      <c r="H33" s="24">
        <v>31400</v>
      </c>
      <c r="I33" s="24">
        <v>31400</v>
      </c>
      <c r="J33" s="24"/>
      <c r="K33" s="24"/>
      <c r="L33" s="24">
        <v>31400</v>
      </c>
      <c r="M33" s="24"/>
      <c r="N33" s="24"/>
      <c r="O33" s="24"/>
      <c r="P33" s="24"/>
      <c r="Q33" s="24"/>
      <c r="R33" s="24"/>
      <c r="S33" s="24"/>
      <c r="T33" s="24"/>
      <c r="U33" s="24"/>
      <c r="V33" s="24"/>
      <c r="W33" s="24"/>
    </row>
    <row r="34" ht="21" customHeight="1" spans="1:23">
      <c r="A34" s="136" t="s">
        <v>70</v>
      </c>
      <c r="B34" s="22" t="s">
        <v>254</v>
      </c>
      <c r="C34" s="22" t="s">
        <v>255</v>
      </c>
      <c r="D34" s="22" t="s">
        <v>108</v>
      </c>
      <c r="E34" s="22" t="s">
        <v>182</v>
      </c>
      <c r="F34" s="22" t="s">
        <v>262</v>
      </c>
      <c r="G34" s="22" t="s">
        <v>263</v>
      </c>
      <c r="H34" s="24">
        <v>35000</v>
      </c>
      <c r="I34" s="24">
        <v>35000</v>
      </c>
      <c r="J34" s="24"/>
      <c r="K34" s="24"/>
      <c r="L34" s="24">
        <v>35000</v>
      </c>
      <c r="M34" s="24"/>
      <c r="N34" s="24"/>
      <c r="O34" s="24"/>
      <c r="P34" s="24"/>
      <c r="Q34" s="24"/>
      <c r="R34" s="24"/>
      <c r="S34" s="24"/>
      <c r="T34" s="24"/>
      <c r="U34" s="24"/>
      <c r="V34" s="24"/>
      <c r="W34" s="24"/>
    </row>
    <row r="35" ht="21" customHeight="1" spans="1:23">
      <c r="A35" s="136" t="s">
        <v>70</v>
      </c>
      <c r="B35" s="22" t="s">
        <v>254</v>
      </c>
      <c r="C35" s="22" t="s">
        <v>255</v>
      </c>
      <c r="D35" s="22" t="s">
        <v>108</v>
      </c>
      <c r="E35" s="22" t="s">
        <v>182</v>
      </c>
      <c r="F35" s="22" t="s">
        <v>264</v>
      </c>
      <c r="G35" s="22" t="s">
        <v>265</v>
      </c>
      <c r="H35" s="24">
        <v>46270</v>
      </c>
      <c r="I35" s="24">
        <v>46270</v>
      </c>
      <c r="J35" s="24"/>
      <c r="K35" s="24"/>
      <c r="L35" s="24">
        <v>46270</v>
      </c>
      <c r="M35" s="24"/>
      <c r="N35" s="24"/>
      <c r="O35" s="24"/>
      <c r="P35" s="24"/>
      <c r="Q35" s="24"/>
      <c r="R35" s="24"/>
      <c r="S35" s="24"/>
      <c r="T35" s="24"/>
      <c r="U35" s="24"/>
      <c r="V35" s="24"/>
      <c r="W35" s="24"/>
    </row>
    <row r="36" ht="21" customHeight="1" spans="1:23">
      <c r="A36" s="136" t="s">
        <v>70</v>
      </c>
      <c r="B36" s="22" t="s">
        <v>266</v>
      </c>
      <c r="C36" s="22" t="s">
        <v>267</v>
      </c>
      <c r="D36" s="22" t="s">
        <v>108</v>
      </c>
      <c r="E36" s="22" t="s">
        <v>182</v>
      </c>
      <c r="F36" s="22" t="s">
        <v>268</v>
      </c>
      <c r="G36" s="22" t="s">
        <v>195</v>
      </c>
      <c r="H36" s="24">
        <v>7230</v>
      </c>
      <c r="I36" s="24">
        <v>7230</v>
      </c>
      <c r="J36" s="24"/>
      <c r="K36" s="24"/>
      <c r="L36" s="24">
        <v>7230</v>
      </c>
      <c r="M36" s="24"/>
      <c r="N36" s="24"/>
      <c r="O36" s="24"/>
      <c r="P36" s="24"/>
      <c r="Q36" s="24"/>
      <c r="R36" s="24"/>
      <c r="S36" s="24"/>
      <c r="T36" s="24"/>
      <c r="U36" s="24"/>
      <c r="V36" s="24"/>
      <c r="W36" s="24"/>
    </row>
    <row r="37" ht="21" customHeight="1" spans="1:23">
      <c r="A37" s="136" t="s">
        <v>70</v>
      </c>
      <c r="B37" s="22" t="s">
        <v>269</v>
      </c>
      <c r="C37" s="22" t="s">
        <v>270</v>
      </c>
      <c r="D37" s="22" t="s">
        <v>108</v>
      </c>
      <c r="E37" s="22" t="s">
        <v>182</v>
      </c>
      <c r="F37" s="22" t="s">
        <v>271</v>
      </c>
      <c r="G37" s="22" t="s">
        <v>270</v>
      </c>
      <c r="H37" s="24">
        <v>74723.52</v>
      </c>
      <c r="I37" s="24">
        <v>74723.52</v>
      </c>
      <c r="J37" s="24"/>
      <c r="K37" s="24"/>
      <c r="L37" s="24">
        <v>74723.52</v>
      </c>
      <c r="M37" s="24"/>
      <c r="N37" s="24"/>
      <c r="O37" s="24"/>
      <c r="P37" s="24"/>
      <c r="Q37" s="24"/>
      <c r="R37" s="24"/>
      <c r="S37" s="24"/>
      <c r="T37" s="24"/>
      <c r="U37" s="24"/>
      <c r="V37" s="24"/>
      <c r="W37" s="24"/>
    </row>
    <row r="38" ht="21" customHeight="1" spans="1:23">
      <c r="A38" s="136" t="s">
        <v>70</v>
      </c>
      <c r="B38" s="22" t="s">
        <v>272</v>
      </c>
      <c r="C38" s="22" t="s">
        <v>273</v>
      </c>
      <c r="D38" s="22" t="s">
        <v>108</v>
      </c>
      <c r="E38" s="22" t="s">
        <v>182</v>
      </c>
      <c r="F38" s="22" t="s">
        <v>274</v>
      </c>
      <c r="G38" s="22" t="s">
        <v>273</v>
      </c>
      <c r="H38" s="24">
        <v>40000</v>
      </c>
      <c r="I38" s="24">
        <v>40000</v>
      </c>
      <c r="J38" s="24"/>
      <c r="K38" s="24"/>
      <c r="L38" s="24">
        <v>40000</v>
      </c>
      <c r="M38" s="24"/>
      <c r="N38" s="24"/>
      <c r="O38" s="24"/>
      <c r="P38" s="24"/>
      <c r="Q38" s="24"/>
      <c r="R38" s="24"/>
      <c r="S38" s="24"/>
      <c r="T38" s="24"/>
      <c r="U38" s="24"/>
      <c r="V38" s="24"/>
      <c r="W38" s="24"/>
    </row>
    <row r="39" ht="21" customHeight="1" spans="1:23">
      <c r="A39" s="136" t="s">
        <v>70</v>
      </c>
      <c r="B39" s="22" t="s">
        <v>275</v>
      </c>
      <c r="C39" s="22" t="s">
        <v>276</v>
      </c>
      <c r="D39" s="22" t="s">
        <v>108</v>
      </c>
      <c r="E39" s="22" t="s">
        <v>182</v>
      </c>
      <c r="F39" s="22" t="s">
        <v>277</v>
      </c>
      <c r="G39" s="22" t="s">
        <v>278</v>
      </c>
      <c r="H39" s="24">
        <v>97800</v>
      </c>
      <c r="I39" s="24">
        <v>97800</v>
      </c>
      <c r="J39" s="24"/>
      <c r="K39" s="24"/>
      <c r="L39" s="24">
        <v>97800</v>
      </c>
      <c r="M39" s="24"/>
      <c r="N39" s="24"/>
      <c r="O39" s="24"/>
      <c r="P39" s="24"/>
      <c r="Q39" s="24"/>
      <c r="R39" s="24"/>
      <c r="S39" s="24"/>
      <c r="T39" s="24"/>
      <c r="U39" s="24"/>
      <c r="V39" s="24"/>
      <c r="W39" s="24"/>
    </row>
    <row r="40" ht="21" customHeight="1" spans="1:23">
      <c r="A40" s="136" t="s">
        <v>70</v>
      </c>
      <c r="B40" s="22" t="s">
        <v>279</v>
      </c>
      <c r="C40" s="22" t="s">
        <v>280</v>
      </c>
      <c r="D40" s="22" t="s">
        <v>108</v>
      </c>
      <c r="E40" s="22" t="s">
        <v>182</v>
      </c>
      <c r="F40" s="22" t="s">
        <v>281</v>
      </c>
      <c r="G40" s="22" t="s">
        <v>282</v>
      </c>
      <c r="H40" s="24">
        <v>50285.77</v>
      </c>
      <c r="I40" s="24">
        <v>50285.77</v>
      </c>
      <c r="J40" s="24"/>
      <c r="K40" s="24"/>
      <c r="L40" s="24">
        <v>50285.77</v>
      </c>
      <c r="M40" s="24"/>
      <c r="N40" s="24"/>
      <c r="O40" s="24"/>
      <c r="P40" s="24"/>
      <c r="Q40" s="24"/>
      <c r="R40" s="24"/>
      <c r="S40" s="24"/>
      <c r="T40" s="24"/>
      <c r="U40" s="24"/>
      <c r="V40" s="24"/>
      <c r="W40" s="24"/>
    </row>
    <row r="41" ht="21" customHeight="1" spans="1:23">
      <c r="A41" s="136" t="s">
        <v>70</v>
      </c>
      <c r="B41" s="22" t="s">
        <v>283</v>
      </c>
      <c r="C41" s="22" t="s">
        <v>284</v>
      </c>
      <c r="D41" s="22" t="s">
        <v>91</v>
      </c>
      <c r="E41" s="22" t="s">
        <v>171</v>
      </c>
      <c r="F41" s="22" t="s">
        <v>285</v>
      </c>
      <c r="G41" s="22" t="s">
        <v>286</v>
      </c>
      <c r="H41" s="24">
        <v>298676.4</v>
      </c>
      <c r="I41" s="24">
        <v>298676.4</v>
      </c>
      <c r="J41" s="24"/>
      <c r="K41" s="24"/>
      <c r="L41" s="24">
        <v>298676.4</v>
      </c>
      <c r="M41" s="24"/>
      <c r="N41" s="24"/>
      <c r="O41" s="24"/>
      <c r="P41" s="24"/>
      <c r="Q41" s="24"/>
      <c r="R41" s="24"/>
      <c r="S41" s="24"/>
      <c r="T41" s="24"/>
      <c r="U41" s="24"/>
      <c r="V41" s="24"/>
      <c r="W41" s="24"/>
    </row>
    <row r="42" ht="21" customHeight="1" spans="1:23">
      <c r="A42" s="136" t="s">
        <v>70</v>
      </c>
      <c r="B42" s="22" t="s">
        <v>287</v>
      </c>
      <c r="C42" s="22" t="s">
        <v>288</v>
      </c>
      <c r="D42" s="22" t="s">
        <v>94</v>
      </c>
      <c r="E42" s="22" t="s">
        <v>174</v>
      </c>
      <c r="F42" s="22" t="s">
        <v>289</v>
      </c>
      <c r="G42" s="22" t="s">
        <v>290</v>
      </c>
      <c r="H42" s="24">
        <v>32617.2</v>
      </c>
      <c r="I42" s="24">
        <v>32617.2</v>
      </c>
      <c r="J42" s="24"/>
      <c r="K42" s="24"/>
      <c r="L42" s="24">
        <v>32617.2</v>
      </c>
      <c r="M42" s="24"/>
      <c r="N42" s="24"/>
      <c r="O42" s="24"/>
      <c r="P42" s="24"/>
      <c r="Q42" s="24"/>
      <c r="R42" s="24"/>
      <c r="S42" s="24"/>
      <c r="T42" s="24"/>
      <c r="U42" s="24"/>
      <c r="V42" s="24"/>
      <c r="W42" s="24"/>
    </row>
    <row r="43" ht="21" customHeight="1" spans="1:23">
      <c r="A43" s="136" t="s">
        <v>70</v>
      </c>
      <c r="B43" s="22" t="s">
        <v>236</v>
      </c>
      <c r="C43" s="22" t="s">
        <v>237</v>
      </c>
      <c r="D43" s="22" t="s">
        <v>98</v>
      </c>
      <c r="E43" s="22" t="s">
        <v>176</v>
      </c>
      <c r="F43" s="22" t="s">
        <v>291</v>
      </c>
      <c r="G43" s="22" t="s">
        <v>292</v>
      </c>
      <c r="H43" s="24"/>
      <c r="I43" s="24"/>
      <c r="J43" s="24"/>
      <c r="K43" s="24"/>
      <c r="L43" s="24"/>
      <c r="M43" s="24"/>
      <c r="N43" s="24"/>
      <c r="O43" s="24"/>
      <c r="P43" s="24"/>
      <c r="Q43" s="24"/>
      <c r="R43" s="24"/>
      <c r="S43" s="24"/>
      <c r="T43" s="24"/>
      <c r="U43" s="24"/>
      <c r="V43" s="24"/>
      <c r="W43" s="24"/>
    </row>
    <row r="44" ht="21" customHeight="1" spans="1:23">
      <c r="A44" s="36" t="s">
        <v>121</v>
      </c>
      <c r="B44" s="137"/>
      <c r="C44" s="137"/>
      <c r="D44" s="137"/>
      <c r="E44" s="137"/>
      <c r="F44" s="137"/>
      <c r="G44" s="138"/>
      <c r="H44" s="24">
        <v>6796146.56</v>
      </c>
      <c r="I44" s="24">
        <v>6796146.56</v>
      </c>
      <c r="J44" s="24"/>
      <c r="K44" s="24"/>
      <c r="L44" s="24">
        <v>6796146.56</v>
      </c>
      <c r="M44" s="24"/>
      <c r="N44" s="24"/>
      <c r="O44" s="24"/>
      <c r="P44" s="24"/>
      <c r="Q44" s="24"/>
      <c r="R44" s="24"/>
      <c r="S44" s="24"/>
      <c r="T44" s="24"/>
      <c r="U44" s="24"/>
      <c r="V44" s="24"/>
      <c r="W44" s="24"/>
    </row>
  </sheetData>
  <mergeCells count="30">
    <mergeCell ref="A3:W3"/>
    <mergeCell ref="A4:G4"/>
    <mergeCell ref="H5:W5"/>
    <mergeCell ref="I6:M6"/>
    <mergeCell ref="N6:P6"/>
    <mergeCell ref="R6:W6"/>
    <mergeCell ref="A44:G4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0"/>
  <sheetViews>
    <sheetView showZeros="0" workbookViewId="0">
      <pane ySplit="1" topLeftCell="A2" activePane="bottomLeft" state="frozen"/>
      <selection/>
      <selection pane="bottomLeft" activeCell="F12" sqref="F12"/>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293</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"单位名称："&amp;"耿马傣族佤族自治县交通运输局"</f>
        <v>单位名称：耿马傣族佤族自治县交通运输局</v>
      </c>
      <c r="B4" s="9"/>
      <c r="C4" s="9"/>
      <c r="D4" s="9"/>
      <c r="E4" s="9"/>
      <c r="F4" s="9"/>
      <c r="G4" s="9"/>
      <c r="H4" s="9"/>
      <c r="I4" s="10"/>
      <c r="J4" s="10"/>
      <c r="K4" s="10"/>
      <c r="L4" s="10"/>
      <c r="M4" s="10"/>
      <c r="N4" s="10"/>
      <c r="O4" s="10"/>
      <c r="P4" s="10"/>
      <c r="Q4" s="10"/>
      <c r="R4" s="2"/>
      <c r="S4" s="2"/>
      <c r="T4" s="2"/>
      <c r="U4" s="4"/>
      <c r="V4" s="2"/>
      <c r="W4" s="40" t="s">
        <v>191</v>
      </c>
    </row>
    <row r="5" ht="18.75" customHeight="1" spans="1:23">
      <c r="A5" s="11" t="s">
        <v>294</v>
      </c>
      <c r="B5" s="12" t="s">
        <v>200</v>
      </c>
      <c r="C5" s="11" t="s">
        <v>201</v>
      </c>
      <c r="D5" s="11" t="s">
        <v>295</v>
      </c>
      <c r="E5" s="12" t="s">
        <v>202</v>
      </c>
      <c r="F5" s="12" t="s">
        <v>203</v>
      </c>
      <c r="G5" s="12" t="s">
        <v>296</v>
      </c>
      <c r="H5" s="12" t="s">
        <v>297</v>
      </c>
      <c r="I5" s="32" t="s">
        <v>55</v>
      </c>
      <c r="J5" s="13" t="s">
        <v>298</v>
      </c>
      <c r="K5" s="14"/>
      <c r="L5" s="14"/>
      <c r="M5" s="15"/>
      <c r="N5" s="13" t="s">
        <v>208</v>
      </c>
      <c r="O5" s="14"/>
      <c r="P5" s="15"/>
      <c r="Q5" s="12" t="s">
        <v>61</v>
      </c>
      <c r="R5" s="13" t="s">
        <v>78</v>
      </c>
      <c r="S5" s="14"/>
      <c r="T5" s="14"/>
      <c r="U5" s="14"/>
      <c r="V5" s="14"/>
      <c r="W5" s="15"/>
    </row>
    <row r="6" ht="18.75" customHeight="1" spans="1:23">
      <c r="A6" s="16"/>
      <c r="B6" s="33"/>
      <c r="C6" s="16"/>
      <c r="D6" s="16"/>
      <c r="E6" s="17"/>
      <c r="F6" s="17"/>
      <c r="G6" s="17"/>
      <c r="H6" s="17"/>
      <c r="I6" s="33"/>
      <c r="J6" s="125" t="s">
        <v>58</v>
      </c>
      <c r="K6" s="126"/>
      <c r="L6" s="12" t="s">
        <v>59</v>
      </c>
      <c r="M6" s="12" t="s">
        <v>60</v>
      </c>
      <c r="N6" s="12" t="s">
        <v>58</v>
      </c>
      <c r="O6" s="12" t="s">
        <v>59</v>
      </c>
      <c r="P6" s="12" t="s">
        <v>60</v>
      </c>
      <c r="Q6" s="17"/>
      <c r="R6" s="12" t="s">
        <v>57</v>
      </c>
      <c r="S6" s="11" t="s">
        <v>64</v>
      </c>
      <c r="T6" s="11" t="s">
        <v>214</v>
      </c>
      <c r="U6" s="11" t="s">
        <v>66</v>
      </c>
      <c r="V6" s="11" t="s">
        <v>67</v>
      </c>
      <c r="W6" s="11" t="s">
        <v>68</v>
      </c>
    </row>
    <row r="7" ht="18.75" customHeight="1" spans="1:23">
      <c r="A7" s="33"/>
      <c r="B7" s="33"/>
      <c r="C7" s="33"/>
      <c r="D7" s="33"/>
      <c r="E7" s="33"/>
      <c r="F7" s="33"/>
      <c r="G7" s="33"/>
      <c r="H7" s="33"/>
      <c r="I7" s="33"/>
      <c r="J7" s="127" t="s">
        <v>57</v>
      </c>
      <c r="K7" s="95"/>
      <c r="L7" s="33"/>
      <c r="M7" s="33"/>
      <c r="N7" s="33"/>
      <c r="O7" s="33"/>
      <c r="P7" s="33"/>
      <c r="Q7" s="33"/>
      <c r="R7" s="33"/>
      <c r="S7" s="128"/>
      <c r="T7" s="128"/>
      <c r="U7" s="128"/>
      <c r="V7" s="128"/>
      <c r="W7" s="128"/>
    </row>
    <row r="8" ht="18.75" customHeight="1" spans="1:23">
      <c r="A8" s="18"/>
      <c r="B8" s="34"/>
      <c r="C8" s="18"/>
      <c r="D8" s="18"/>
      <c r="E8" s="19"/>
      <c r="F8" s="19"/>
      <c r="G8" s="19"/>
      <c r="H8" s="19"/>
      <c r="I8" s="34"/>
      <c r="J8" s="47" t="s">
        <v>57</v>
      </c>
      <c r="K8" s="47" t="s">
        <v>299</v>
      </c>
      <c r="L8" s="19"/>
      <c r="M8" s="19"/>
      <c r="N8" s="19"/>
      <c r="O8" s="19"/>
      <c r="P8" s="19"/>
      <c r="Q8" s="19"/>
      <c r="R8" s="19"/>
      <c r="S8" s="19"/>
      <c r="T8" s="19"/>
      <c r="U8" s="34"/>
      <c r="V8" s="19"/>
      <c r="W8" s="19"/>
    </row>
    <row r="9" ht="18.75" customHeight="1" spans="1:23">
      <c r="A9" s="123">
        <v>1</v>
      </c>
      <c r="B9" s="123">
        <v>2</v>
      </c>
      <c r="C9" s="123">
        <v>3</v>
      </c>
      <c r="D9" s="123">
        <v>4</v>
      </c>
      <c r="E9" s="123">
        <v>5</v>
      </c>
      <c r="F9" s="123">
        <v>6</v>
      </c>
      <c r="G9" s="123">
        <v>7</v>
      </c>
      <c r="H9" s="123">
        <v>8</v>
      </c>
      <c r="I9" s="123">
        <v>9</v>
      </c>
      <c r="J9" s="123">
        <v>10</v>
      </c>
      <c r="K9" s="123">
        <v>11</v>
      </c>
      <c r="L9" s="123">
        <v>12</v>
      </c>
      <c r="M9" s="123">
        <v>13</v>
      </c>
      <c r="N9" s="123">
        <v>14</v>
      </c>
      <c r="O9" s="123">
        <v>15</v>
      </c>
      <c r="P9" s="123">
        <v>16</v>
      </c>
      <c r="Q9" s="123">
        <v>17</v>
      </c>
      <c r="R9" s="123">
        <v>18</v>
      </c>
      <c r="S9" s="123">
        <v>19</v>
      </c>
      <c r="T9" s="123">
        <v>20</v>
      </c>
      <c r="U9" s="123">
        <v>21</v>
      </c>
      <c r="V9" s="123">
        <v>22</v>
      </c>
      <c r="W9" s="123">
        <v>23</v>
      </c>
    </row>
    <row r="10" ht="18.75" customHeight="1" spans="1:23">
      <c r="A10" s="22"/>
      <c r="B10" s="22"/>
      <c r="C10" s="22" t="s">
        <v>300</v>
      </c>
      <c r="D10" s="22"/>
      <c r="E10" s="22"/>
      <c r="F10" s="22"/>
      <c r="G10" s="22"/>
      <c r="H10" s="22"/>
      <c r="I10" s="24">
        <v>700000</v>
      </c>
      <c r="J10" s="24">
        <v>700000</v>
      </c>
      <c r="K10" s="24">
        <v>700000</v>
      </c>
      <c r="L10" s="24"/>
      <c r="M10" s="24"/>
      <c r="N10" s="24"/>
      <c r="O10" s="24"/>
      <c r="P10" s="24"/>
      <c r="Q10" s="24"/>
      <c r="R10" s="24"/>
      <c r="S10" s="24"/>
      <c r="T10" s="24"/>
      <c r="U10" s="24"/>
      <c r="V10" s="24"/>
      <c r="W10" s="24"/>
    </row>
    <row r="11" ht="18.75" customHeight="1" spans="1:23">
      <c r="A11" s="124" t="s">
        <v>301</v>
      </c>
      <c r="B11" s="124" t="s">
        <v>302</v>
      </c>
      <c r="C11" s="22" t="s">
        <v>300</v>
      </c>
      <c r="D11" s="124" t="s">
        <v>70</v>
      </c>
      <c r="E11" s="124" t="s">
        <v>109</v>
      </c>
      <c r="F11" s="124" t="s">
        <v>183</v>
      </c>
      <c r="G11" s="124" t="s">
        <v>303</v>
      </c>
      <c r="H11" s="124" t="s">
        <v>304</v>
      </c>
      <c r="I11" s="24">
        <v>700000</v>
      </c>
      <c r="J11" s="24">
        <v>700000</v>
      </c>
      <c r="K11" s="24">
        <v>700000</v>
      </c>
      <c r="L11" s="24"/>
      <c r="M11" s="24"/>
      <c r="N11" s="24"/>
      <c r="O11" s="24"/>
      <c r="P11" s="24"/>
      <c r="Q11" s="24"/>
      <c r="R11" s="24"/>
      <c r="S11" s="24"/>
      <c r="T11" s="24"/>
      <c r="U11" s="24"/>
      <c r="V11" s="24"/>
      <c r="W11" s="24"/>
    </row>
    <row r="12" ht="18.75" customHeight="1" spans="1:23">
      <c r="A12" s="26"/>
      <c r="B12" s="26"/>
      <c r="C12" s="22" t="s">
        <v>305</v>
      </c>
      <c r="D12" s="26"/>
      <c r="E12" s="26"/>
      <c r="F12" s="26"/>
      <c r="G12" s="26"/>
      <c r="H12" s="26"/>
      <c r="I12" s="24">
        <v>1500000</v>
      </c>
      <c r="J12" s="24">
        <v>1500000</v>
      </c>
      <c r="K12" s="24">
        <v>1500000</v>
      </c>
      <c r="L12" s="24"/>
      <c r="M12" s="24"/>
      <c r="N12" s="24"/>
      <c r="O12" s="24"/>
      <c r="P12" s="24"/>
      <c r="Q12" s="24"/>
      <c r="R12" s="24"/>
      <c r="S12" s="24"/>
      <c r="T12" s="24"/>
      <c r="U12" s="24"/>
      <c r="V12" s="24"/>
      <c r="W12" s="24"/>
    </row>
    <row r="13" ht="18.75" customHeight="1" spans="1:23">
      <c r="A13" s="124" t="s">
        <v>301</v>
      </c>
      <c r="B13" s="124" t="s">
        <v>306</v>
      </c>
      <c r="C13" s="22" t="s">
        <v>305</v>
      </c>
      <c r="D13" s="124" t="s">
        <v>70</v>
      </c>
      <c r="E13" s="124" t="s">
        <v>109</v>
      </c>
      <c r="F13" s="124" t="s">
        <v>183</v>
      </c>
      <c r="G13" s="124" t="s">
        <v>303</v>
      </c>
      <c r="H13" s="124" t="s">
        <v>304</v>
      </c>
      <c r="I13" s="24">
        <v>1500000</v>
      </c>
      <c r="J13" s="24">
        <v>1500000</v>
      </c>
      <c r="K13" s="24">
        <v>1500000</v>
      </c>
      <c r="L13" s="24"/>
      <c r="M13" s="24"/>
      <c r="N13" s="24"/>
      <c r="O13" s="24"/>
      <c r="P13" s="24"/>
      <c r="Q13" s="24"/>
      <c r="R13" s="24"/>
      <c r="S13" s="24"/>
      <c r="T13" s="24"/>
      <c r="U13" s="24"/>
      <c r="V13" s="24"/>
      <c r="W13" s="24"/>
    </row>
    <row r="14" ht="18.75" customHeight="1" spans="1:23">
      <c r="A14" s="26"/>
      <c r="B14" s="26"/>
      <c r="C14" s="22" t="s">
        <v>307</v>
      </c>
      <c r="D14" s="26"/>
      <c r="E14" s="26"/>
      <c r="F14" s="26"/>
      <c r="G14" s="26"/>
      <c r="H14" s="26"/>
      <c r="I14" s="24">
        <v>600000</v>
      </c>
      <c r="J14" s="24">
        <v>600000</v>
      </c>
      <c r="K14" s="24">
        <v>600000</v>
      </c>
      <c r="L14" s="24"/>
      <c r="M14" s="24"/>
      <c r="N14" s="24"/>
      <c r="O14" s="24"/>
      <c r="P14" s="24"/>
      <c r="Q14" s="24"/>
      <c r="R14" s="24"/>
      <c r="S14" s="24"/>
      <c r="T14" s="24"/>
      <c r="U14" s="24"/>
      <c r="V14" s="24"/>
      <c r="W14" s="24"/>
    </row>
    <row r="15" ht="18.75" customHeight="1" spans="1:23">
      <c r="A15" s="124" t="s">
        <v>301</v>
      </c>
      <c r="B15" s="124" t="s">
        <v>308</v>
      </c>
      <c r="C15" s="22" t="s">
        <v>307</v>
      </c>
      <c r="D15" s="124" t="s">
        <v>70</v>
      </c>
      <c r="E15" s="124" t="s">
        <v>110</v>
      </c>
      <c r="F15" s="124" t="s">
        <v>184</v>
      </c>
      <c r="G15" s="124" t="s">
        <v>303</v>
      </c>
      <c r="H15" s="124" t="s">
        <v>304</v>
      </c>
      <c r="I15" s="24">
        <v>600000</v>
      </c>
      <c r="J15" s="24">
        <v>600000</v>
      </c>
      <c r="K15" s="24">
        <v>600000</v>
      </c>
      <c r="L15" s="24"/>
      <c r="M15" s="24"/>
      <c r="N15" s="24"/>
      <c r="O15" s="24"/>
      <c r="P15" s="24"/>
      <c r="Q15" s="24"/>
      <c r="R15" s="24"/>
      <c r="S15" s="24"/>
      <c r="T15" s="24"/>
      <c r="U15" s="24"/>
      <c r="V15" s="24"/>
      <c r="W15" s="24"/>
    </row>
    <row r="16" ht="18.75" customHeight="1" spans="1:23">
      <c r="A16" s="26"/>
      <c r="B16" s="26"/>
      <c r="C16" s="22" t="s">
        <v>309</v>
      </c>
      <c r="D16" s="26"/>
      <c r="E16" s="26"/>
      <c r="F16" s="26"/>
      <c r="G16" s="26"/>
      <c r="H16" s="26"/>
      <c r="I16" s="24">
        <v>5300000</v>
      </c>
      <c r="J16" s="24">
        <v>5300000</v>
      </c>
      <c r="K16" s="24">
        <v>5300000</v>
      </c>
      <c r="L16" s="24"/>
      <c r="M16" s="24"/>
      <c r="N16" s="24"/>
      <c r="O16" s="24"/>
      <c r="P16" s="24"/>
      <c r="Q16" s="24"/>
      <c r="R16" s="24"/>
      <c r="S16" s="24"/>
      <c r="T16" s="24"/>
      <c r="U16" s="24"/>
      <c r="V16" s="24"/>
      <c r="W16" s="24"/>
    </row>
    <row r="17" ht="18.75" customHeight="1" spans="1:23">
      <c r="A17" s="124" t="s">
        <v>301</v>
      </c>
      <c r="B17" s="124" t="s">
        <v>310</v>
      </c>
      <c r="C17" s="22" t="s">
        <v>309</v>
      </c>
      <c r="D17" s="124" t="s">
        <v>70</v>
      </c>
      <c r="E17" s="124" t="s">
        <v>109</v>
      </c>
      <c r="F17" s="124" t="s">
        <v>183</v>
      </c>
      <c r="G17" s="124" t="s">
        <v>303</v>
      </c>
      <c r="H17" s="124" t="s">
        <v>304</v>
      </c>
      <c r="I17" s="24">
        <v>5300000</v>
      </c>
      <c r="J17" s="24">
        <v>5300000</v>
      </c>
      <c r="K17" s="24">
        <v>5300000</v>
      </c>
      <c r="L17" s="24"/>
      <c r="M17" s="24"/>
      <c r="N17" s="24"/>
      <c r="O17" s="24"/>
      <c r="P17" s="24"/>
      <c r="Q17" s="24"/>
      <c r="R17" s="24"/>
      <c r="S17" s="24"/>
      <c r="T17" s="24"/>
      <c r="U17" s="24"/>
      <c r="V17" s="24"/>
      <c r="W17" s="24"/>
    </row>
    <row r="18" ht="18.75" customHeight="1" spans="1:23">
      <c r="A18" s="26"/>
      <c r="B18" s="26"/>
      <c r="C18" s="22" t="s">
        <v>311</v>
      </c>
      <c r="D18" s="26"/>
      <c r="E18" s="26"/>
      <c r="F18" s="26"/>
      <c r="G18" s="26"/>
      <c r="H18" s="26"/>
      <c r="I18" s="24">
        <v>2500000</v>
      </c>
      <c r="J18" s="24">
        <v>2500000</v>
      </c>
      <c r="K18" s="24">
        <v>2500000</v>
      </c>
      <c r="L18" s="24"/>
      <c r="M18" s="24"/>
      <c r="N18" s="24"/>
      <c r="O18" s="24"/>
      <c r="P18" s="24"/>
      <c r="Q18" s="24"/>
      <c r="R18" s="24"/>
      <c r="S18" s="24"/>
      <c r="T18" s="24"/>
      <c r="U18" s="24"/>
      <c r="V18" s="24"/>
      <c r="W18" s="24"/>
    </row>
    <row r="19" ht="18.75" customHeight="1" spans="1:23">
      <c r="A19" s="124" t="s">
        <v>301</v>
      </c>
      <c r="B19" s="124" t="s">
        <v>312</v>
      </c>
      <c r="C19" s="22" t="s">
        <v>311</v>
      </c>
      <c r="D19" s="124" t="s">
        <v>70</v>
      </c>
      <c r="E19" s="124" t="s">
        <v>109</v>
      </c>
      <c r="F19" s="124" t="s">
        <v>183</v>
      </c>
      <c r="G19" s="124" t="s">
        <v>303</v>
      </c>
      <c r="H19" s="124" t="s">
        <v>304</v>
      </c>
      <c r="I19" s="24">
        <v>2500000</v>
      </c>
      <c r="J19" s="24">
        <v>2500000</v>
      </c>
      <c r="K19" s="24">
        <v>2500000</v>
      </c>
      <c r="L19" s="24"/>
      <c r="M19" s="24"/>
      <c r="N19" s="24"/>
      <c r="O19" s="24"/>
      <c r="P19" s="24"/>
      <c r="Q19" s="24"/>
      <c r="R19" s="24"/>
      <c r="S19" s="24"/>
      <c r="T19" s="24"/>
      <c r="U19" s="24"/>
      <c r="V19" s="24"/>
      <c r="W19" s="24"/>
    </row>
    <row r="20" ht="18.75" customHeight="1" spans="1:23">
      <c r="A20" s="26"/>
      <c r="B20" s="26"/>
      <c r="C20" s="22" t="s">
        <v>313</v>
      </c>
      <c r="D20" s="26"/>
      <c r="E20" s="26"/>
      <c r="F20" s="26"/>
      <c r="G20" s="26"/>
      <c r="H20" s="26"/>
      <c r="I20" s="24">
        <v>500000</v>
      </c>
      <c r="J20" s="24">
        <v>500000</v>
      </c>
      <c r="K20" s="24">
        <v>500000</v>
      </c>
      <c r="L20" s="24"/>
      <c r="M20" s="24"/>
      <c r="N20" s="24"/>
      <c r="O20" s="24"/>
      <c r="P20" s="24"/>
      <c r="Q20" s="24"/>
      <c r="R20" s="24"/>
      <c r="S20" s="24"/>
      <c r="T20" s="24"/>
      <c r="U20" s="24"/>
      <c r="V20" s="24"/>
      <c r="W20" s="24"/>
    </row>
    <row r="21" ht="18.75" customHeight="1" spans="1:23">
      <c r="A21" s="124" t="s">
        <v>301</v>
      </c>
      <c r="B21" s="124" t="s">
        <v>314</v>
      </c>
      <c r="C21" s="22" t="s">
        <v>313</v>
      </c>
      <c r="D21" s="124" t="s">
        <v>70</v>
      </c>
      <c r="E21" s="124" t="s">
        <v>110</v>
      </c>
      <c r="F21" s="124" t="s">
        <v>184</v>
      </c>
      <c r="G21" s="124" t="s">
        <v>303</v>
      </c>
      <c r="H21" s="124" t="s">
        <v>304</v>
      </c>
      <c r="I21" s="24">
        <v>500000</v>
      </c>
      <c r="J21" s="24">
        <v>500000</v>
      </c>
      <c r="K21" s="24">
        <v>500000</v>
      </c>
      <c r="L21" s="24"/>
      <c r="M21" s="24"/>
      <c r="N21" s="24"/>
      <c r="O21" s="24"/>
      <c r="P21" s="24"/>
      <c r="Q21" s="24"/>
      <c r="R21" s="24"/>
      <c r="S21" s="24"/>
      <c r="T21" s="24"/>
      <c r="U21" s="24"/>
      <c r="V21" s="24"/>
      <c r="W21" s="24"/>
    </row>
    <row r="22" ht="18.75" customHeight="1" spans="1:23">
      <c r="A22" s="26"/>
      <c r="B22" s="26"/>
      <c r="C22" s="22" t="s">
        <v>315</v>
      </c>
      <c r="D22" s="26"/>
      <c r="E22" s="26"/>
      <c r="F22" s="26"/>
      <c r="G22" s="26"/>
      <c r="H22" s="26"/>
      <c r="I22" s="24">
        <v>400000</v>
      </c>
      <c r="J22" s="24">
        <v>400000</v>
      </c>
      <c r="K22" s="24">
        <v>400000</v>
      </c>
      <c r="L22" s="24"/>
      <c r="M22" s="24"/>
      <c r="N22" s="24"/>
      <c r="O22" s="24"/>
      <c r="P22" s="24"/>
      <c r="Q22" s="24"/>
      <c r="R22" s="24"/>
      <c r="S22" s="24"/>
      <c r="T22" s="24"/>
      <c r="U22" s="24"/>
      <c r="V22" s="24"/>
      <c r="W22" s="24"/>
    </row>
    <row r="23" ht="18.75" customHeight="1" spans="1:23">
      <c r="A23" s="124" t="s">
        <v>301</v>
      </c>
      <c r="B23" s="124" t="s">
        <v>316</v>
      </c>
      <c r="C23" s="22" t="s">
        <v>315</v>
      </c>
      <c r="D23" s="124" t="s">
        <v>70</v>
      </c>
      <c r="E23" s="124" t="s">
        <v>104</v>
      </c>
      <c r="F23" s="124" t="s">
        <v>180</v>
      </c>
      <c r="G23" s="124" t="s">
        <v>303</v>
      </c>
      <c r="H23" s="124" t="s">
        <v>304</v>
      </c>
      <c r="I23" s="24">
        <v>400000</v>
      </c>
      <c r="J23" s="24">
        <v>400000</v>
      </c>
      <c r="K23" s="24">
        <v>400000</v>
      </c>
      <c r="L23" s="24"/>
      <c r="M23" s="24"/>
      <c r="N23" s="24"/>
      <c r="O23" s="24"/>
      <c r="P23" s="24"/>
      <c r="Q23" s="24"/>
      <c r="R23" s="24"/>
      <c r="S23" s="24"/>
      <c r="T23" s="24"/>
      <c r="U23" s="24"/>
      <c r="V23" s="24"/>
      <c r="W23" s="24"/>
    </row>
    <row r="24" ht="18.75" customHeight="1" spans="1:23">
      <c r="A24" s="26"/>
      <c r="B24" s="26"/>
      <c r="C24" s="22" t="s">
        <v>317</v>
      </c>
      <c r="D24" s="26"/>
      <c r="E24" s="26"/>
      <c r="F24" s="26"/>
      <c r="G24" s="26"/>
      <c r="H24" s="26"/>
      <c r="I24" s="24">
        <v>500000</v>
      </c>
      <c r="J24" s="24">
        <v>500000</v>
      </c>
      <c r="K24" s="24">
        <v>500000</v>
      </c>
      <c r="L24" s="24"/>
      <c r="M24" s="24"/>
      <c r="N24" s="24"/>
      <c r="O24" s="24"/>
      <c r="P24" s="24"/>
      <c r="Q24" s="24"/>
      <c r="R24" s="24"/>
      <c r="S24" s="24"/>
      <c r="T24" s="24"/>
      <c r="U24" s="24"/>
      <c r="V24" s="24"/>
      <c r="W24" s="24"/>
    </row>
    <row r="25" ht="18.75" customHeight="1" spans="1:23">
      <c r="A25" s="124" t="s">
        <v>301</v>
      </c>
      <c r="B25" s="124" t="s">
        <v>318</v>
      </c>
      <c r="C25" s="22" t="s">
        <v>317</v>
      </c>
      <c r="D25" s="124" t="s">
        <v>70</v>
      </c>
      <c r="E25" s="124" t="s">
        <v>110</v>
      </c>
      <c r="F25" s="124" t="s">
        <v>184</v>
      </c>
      <c r="G25" s="124" t="s">
        <v>303</v>
      </c>
      <c r="H25" s="124" t="s">
        <v>304</v>
      </c>
      <c r="I25" s="24">
        <v>500000</v>
      </c>
      <c r="J25" s="24">
        <v>500000</v>
      </c>
      <c r="K25" s="24">
        <v>500000</v>
      </c>
      <c r="L25" s="24"/>
      <c r="M25" s="24"/>
      <c r="N25" s="24"/>
      <c r="O25" s="24"/>
      <c r="P25" s="24"/>
      <c r="Q25" s="24"/>
      <c r="R25" s="24"/>
      <c r="S25" s="24"/>
      <c r="T25" s="24"/>
      <c r="U25" s="24"/>
      <c r="V25" s="24"/>
      <c r="W25" s="24"/>
    </row>
    <row r="26" ht="18.75" customHeight="1" spans="1:23">
      <c r="A26" s="26"/>
      <c r="B26" s="26"/>
      <c r="C26" s="22" t="s">
        <v>319</v>
      </c>
      <c r="D26" s="26"/>
      <c r="E26" s="26"/>
      <c r="F26" s="26"/>
      <c r="G26" s="26"/>
      <c r="H26" s="26"/>
      <c r="I26" s="24">
        <v>3000000</v>
      </c>
      <c r="J26" s="24">
        <v>3000000</v>
      </c>
      <c r="K26" s="24">
        <v>3000000</v>
      </c>
      <c r="L26" s="24"/>
      <c r="M26" s="24"/>
      <c r="N26" s="24"/>
      <c r="O26" s="24"/>
      <c r="P26" s="24"/>
      <c r="Q26" s="24"/>
      <c r="R26" s="24"/>
      <c r="S26" s="24"/>
      <c r="T26" s="24"/>
      <c r="U26" s="24"/>
      <c r="V26" s="24"/>
      <c r="W26" s="24"/>
    </row>
    <row r="27" ht="18.75" customHeight="1" spans="1:23">
      <c r="A27" s="124" t="s">
        <v>301</v>
      </c>
      <c r="B27" s="124" t="s">
        <v>320</v>
      </c>
      <c r="C27" s="22" t="s">
        <v>319</v>
      </c>
      <c r="D27" s="124" t="s">
        <v>70</v>
      </c>
      <c r="E27" s="124" t="s">
        <v>109</v>
      </c>
      <c r="F27" s="124" t="s">
        <v>183</v>
      </c>
      <c r="G27" s="124" t="s">
        <v>303</v>
      </c>
      <c r="H27" s="124" t="s">
        <v>304</v>
      </c>
      <c r="I27" s="24">
        <v>3000000</v>
      </c>
      <c r="J27" s="24">
        <v>3000000</v>
      </c>
      <c r="K27" s="24">
        <v>3000000</v>
      </c>
      <c r="L27" s="24"/>
      <c r="M27" s="24"/>
      <c r="N27" s="24"/>
      <c r="O27" s="24"/>
      <c r="P27" s="24"/>
      <c r="Q27" s="24"/>
      <c r="R27" s="24"/>
      <c r="S27" s="24"/>
      <c r="T27" s="24"/>
      <c r="U27" s="24"/>
      <c r="V27" s="24"/>
      <c r="W27" s="24"/>
    </row>
    <row r="28" ht="18.75" customHeight="1" spans="1:23">
      <c r="A28" s="26"/>
      <c r="B28" s="26"/>
      <c r="C28" s="22" t="s">
        <v>321</v>
      </c>
      <c r="D28" s="26"/>
      <c r="E28" s="26"/>
      <c r="F28" s="26"/>
      <c r="G28" s="26"/>
      <c r="H28" s="26"/>
      <c r="I28" s="24">
        <v>1000000</v>
      </c>
      <c r="J28" s="24">
        <v>1000000</v>
      </c>
      <c r="K28" s="24">
        <v>1000000</v>
      </c>
      <c r="L28" s="24"/>
      <c r="M28" s="24"/>
      <c r="N28" s="24"/>
      <c r="O28" s="24"/>
      <c r="P28" s="24"/>
      <c r="Q28" s="24"/>
      <c r="R28" s="24"/>
      <c r="S28" s="24"/>
      <c r="T28" s="24"/>
      <c r="U28" s="24"/>
      <c r="V28" s="24"/>
      <c r="W28" s="24"/>
    </row>
    <row r="29" ht="18.75" customHeight="1" spans="1:23">
      <c r="A29" s="124" t="s">
        <v>301</v>
      </c>
      <c r="B29" s="124" t="s">
        <v>322</v>
      </c>
      <c r="C29" s="22" t="s">
        <v>321</v>
      </c>
      <c r="D29" s="124" t="s">
        <v>70</v>
      </c>
      <c r="E29" s="124" t="s">
        <v>110</v>
      </c>
      <c r="F29" s="124" t="s">
        <v>184</v>
      </c>
      <c r="G29" s="124" t="s">
        <v>303</v>
      </c>
      <c r="H29" s="124" t="s">
        <v>304</v>
      </c>
      <c r="I29" s="24">
        <v>1000000</v>
      </c>
      <c r="J29" s="24">
        <v>1000000</v>
      </c>
      <c r="K29" s="24">
        <v>1000000</v>
      </c>
      <c r="L29" s="24"/>
      <c r="M29" s="24"/>
      <c r="N29" s="24"/>
      <c r="O29" s="24"/>
      <c r="P29" s="24"/>
      <c r="Q29" s="24"/>
      <c r="R29" s="24"/>
      <c r="S29" s="24"/>
      <c r="T29" s="24"/>
      <c r="U29" s="24"/>
      <c r="V29" s="24"/>
      <c r="W29" s="24"/>
    </row>
    <row r="30" ht="18.75" customHeight="1" spans="1:23">
      <c r="A30" s="26"/>
      <c r="B30" s="26"/>
      <c r="C30" s="22" t="s">
        <v>323</v>
      </c>
      <c r="D30" s="26"/>
      <c r="E30" s="26"/>
      <c r="F30" s="26"/>
      <c r="G30" s="26"/>
      <c r="H30" s="26"/>
      <c r="I30" s="24">
        <v>2000000</v>
      </c>
      <c r="J30" s="24">
        <v>2000000</v>
      </c>
      <c r="K30" s="24">
        <v>2000000</v>
      </c>
      <c r="L30" s="24"/>
      <c r="M30" s="24"/>
      <c r="N30" s="24"/>
      <c r="O30" s="24"/>
      <c r="P30" s="24"/>
      <c r="Q30" s="24"/>
      <c r="R30" s="24"/>
      <c r="S30" s="24"/>
      <c r="T30" s="24"/>
      <c r="U30" s="24"/>
      <c r="V30" s="24"/>
      <c r="W30" s="24"/>
    </row>
    <row r="31" ht="18.75" customHeight="1" spans="1:23">
      <c r="A31" s="124" t="s">
        <v>301</v>
      </c>
      <c r="B31" s="124" t="s">
        <v>324</v>
      </c>
      <c r="C31" s="22" t="s">
        <v>323</v>
      </c>
      <c r="D31" s="124" t="s">
        <v>70</v>
      </c>
      <c r="E31" s="124" t="s">
        <v>110</v>
      </c>
      <c r="F31" s="124" t="s">
        <v>184</v>
      </c>
      <c r="G31" s="124" t="s">
        <v>303</v>
      </c>
      <c r="H31" s="124" t="s">
        <v>304</v>
      </c>
      <c r="I31" s="24">
        <v>2000000</v>
      </c>
      <c r="J31" s="24">
        <v>2000000</v>
      </c>
      <c r="K31" s="24">
        <v>2000000</v>
      </c>
      <c r="L31" s="24"/>
      <c r="M31" s="24"/>
      <c r="N31" s="24"/>
      <c r="O31" s="24"/>
      <c r="P31" s="24"/>
      <c r="Q31" s="24"/>
      <c r="R31" s="24"/>
      <c r="S31" s="24"/>
      <c r="T31" s="24"/>
      <c r="U31" s="24"/>
      <c r="V31" s="24"/>
      <c r="W31" s="24"/>
    </row>
    <row r="32" ht="18.75" customHeight="1" spans="1:23">
      <c r="A32" s="26"/>
      <c r="B32" s="26"/>
      <c r="C32" s="22" t="s">
        <v>325</v>
      </c>
      <c r="D32" s="26"/>
      <c r="E32" s="26"/>
      <c r="F32" s="26"/>
      <c r="G32" s="26"/>
      <c r="H32" s="26"/>
      <c r="I32" s="24">
        <v>3000000</v>
      </c>
      <c r="J32" s="24">
        <v>3000000</v>
      </c>
      <c r="K32" s="24">
        <v>3000000</v>
      </c>
      <c r="L32" s="24"/>
      <c r="M32" s="24"/>
      <c r="N32" s="24"/>
      <c r="O32" s="24"/>
      <c r="P32" s="24"/>
      <c r="Q32" s="24"/>
      <c r="R32" s="24"/>
      <c r="S32" s="24"/>
      <c r="T32" s="24"/>
      <c r="U32" s="24"/>
      <c r="V32" s="24"/>
      <c r="W32" s="24"/>
    </row>
    <row r="33" ht="18.75" customHeight="1" spans="1:23">
      <c r="A33" s="124" t="s">
        <v>301</v>
      </c>
      <c r="B33" s="124" t="s">
        <v>326</v>
      </c>
      <c r="C33" s="22" t="s">
        <v>325</v>
      </c>
      <c r="D33" s="124" t="s">
        <v>70</v>
      </c>
      <c r="E33" s="124" t="s">
        <v>109</v>
      </c>
      <c r="F33" s="124" t="s">
        <v>183</v>
      </c>
      <c r="G33" s="124" t="s">
        <v>303</v>
      </c>
      <c r="H33" s="124" t="s">
        <v>304</v>
      </c>
      <c r="I33" s="24">
        <v>3000000</v>
      </c>
      <c r="J33" s="24">
        <v>3000000</v>
      </c>
      <c r="K33" s="24">
        <v>3000000</v>
      </c>
      <c r="L33" s="24"/>
      <c r="M33" s="24"/>
      <c r="N33" s="24"/>
      <c r="O33" s="24"/>
      <c r="P33" s="24"/>
      <c r="Q33" s="24"/>
      <c r="R33" s="24"/>
      <c r="S33" s="24"/>
      <c r="T33" s="24"/>
      <c r="U33" s="24"/>
      <c r="V33" s="24"/>
      <c r="W33" s="24"/>
    </row>
    <row r="34" ht="18.75" customHeight="1" spans="1:23">
      <c r="A34" s="26"/>
      <c r="B34" s="26"/>
      <c r="C34" s="22" t="s">
        <v>327</v>
      </c>
      <c r="D34" s="26"/>
      <c r="E34" s="26"/>
      <c r="F34" s="26"/>
      <c r="G34" s="26"/>
      <c r="H34" s="26"/>
      <c r="I34" s="24">
        <v>3000000</v>
      </c>
      <c r="J34" s="24">
        <v>3000000</v>
      </c>
      <c r="K34" s="24">
        <v>3000000</v>
      </c>
      <c r="L34" s="24"/>
      <c r="M34" s="24"/>
      <c r="N34" s="24"/>
      <c r="O34" s="24"/>
      <c r="P34" s="24"/>
      <c r="Q34" s="24"/>
      <c r="R34" s="24"/>
      <c r="S34" s="24"/>
      <c r="T34" s="24"/>
      <c r="U34" s="24"/>
      <c r="V34" s="24"/>
      <c r="W34" s="24"/>
    </row>
    <row r="35" ht="18.75" customHeight="1" spans="1:23">
      <c r="A35" s="124" t="s">
        <v>301</v>
      </c>
      <c r="B35" s="124" t="s">
        <v>328</v>
      </c>
      <c r="C35" s="22" t="s">
        <v>327</v>
      </c>
      <c r="D35" s="124" t="s">
        <v>70</v>
      </c>
      <c r="E35" s="124" t="s">
        <v>109</v>
      </c>
      <c r="F35" s="124" t="s">
        <v>183</v>
      </c>
      <c r="G35" s="124" t="s">
        <v>303</v>
      </c>
      <c r="H35" s="124" t="s">
        <v>304</v>
      </c>
      <c r="I35" s="24">
        <v>3000000</v>
      </c>
      <c r="J35" s="24">
        <v>3000000</v>
      </c>
      <c r="K35" s="24">
        <v>3000000</v>
      </c>
      <c r="L35" s="24"/>
      <c r="M35" s="24"/>
      <c r="N35" s="24"/>
      <c r="O35" s="24"/>
      <c r="P35" s="24"/>
      <c r="Q35" s="24"/>
      <c r="R35" s="24"/>
      <c r="S35" s="24"/>
      <c r="T35" s="24"/>
      <c r="U35" s="24"/>
      <c r="V35" s="24"/>
      <c r="W35" s="24"/>
    </row>
    <row r="36" ht="18.75" customHeight="1" spans="1:23">
      <c r="A36" s="26"/>
      <c r="B36" s="26"/>
      <c r="C36" s="22" t="s">
        <v>329</v>
      </c>
      <c r="D36" s="26"/>
      <c r="E36" s="26"/>
      <c r="F36" s="26"/>
      <c r="G36" s="26"/>
      <c r="H36" s="26"/>
      <c r="I36" s="24">
        <v>850000</v>
      </c>
      <c r="J36" s="24">
        <v>850000</v>
      </c>
      <c r="K36" s="24">
        <v>850000</v>
      </c>
      <c r="L36" s="24"/>
      <c r="M36" s="24"/>
      <c r="N36" s="24"/>
      <c r="O36" s="24"/>
      <c r="P36" s="24"/>
      <c r="Q36" s="24"/>
      <c r="R36" s="24"/>
      <c r="S36" s="24"/>
      <c r="T36" s="24"/>
      <c r="U36" s="24"/>
      <c r="V36" s="24"/>
      <c r="W36" s="24"/>
    </row>
    <row r="37" ht="18.75" customHeight="1" spans="1:23">
      <c r="A37" s="124" t="s">
        <v>301</v>
      </c>
      <c r="B37" s="124" t="s">
        <v>330</v>
      </c>
      <c r="C37" s="22" t="s">
        <v>329</v>
      </c>
      <c r="D37" s="124" t="s">
        <v>70</v>
      </c>
      <c r="E37" s="124" t="s">
        <v>110</v>
      </c>
      <c r="F37" s="124" t="s">
        <v>184</v>
      </c>
      <c r="G37" s="124" t="s">
        <v>303</v>
      </c>
      <c r="H37" s="124" t="s">
        <v>304</v>
      </c>
      <c r="I37" s="24">
        <v>850000</v>
      </c>
      <c r="J37" s="24">
        <v>850000</v>
      </c>
      <c r="K37" s="24">
        <v>850000</v>
      </c>
      <c r="L37" s="24"/>
      <c r="M37" s="24"/>
      <c r="N37" s="24"/>
      <c r="O37" s="24"/>
      <c r="P37" s="24"/>
      <c r="Q37" s="24"/>
      <c r="R37" s="24"/>
      <c r="S37" s="24"/>
      <c r="T37" s="24"/>
      <c r="U37" s="24"/>
      <c r="V37" s="24"/>
      <c r="W37" s="24"/>
    </row>
    <row r="38" ht="18.75" customHeight="1" spans="1:23">
      <c r="A38" s="26"/>
      <c r="B38" s="26"/>
      <c r="C38" s="22" t="s">
        <v>331</v>
      </c>
      <c r="D38" s="26"/>
      <c r="E38" s="26"/>
      <c r="F38" s="26"/>
      <c r="G38" s="26"/>
      <c r="H38" s="26"/>
      <c r="I38" s="24">
        <v>1050000</v>
      </c>
      <c r="J38" s="24">
        <v>1050000</v>
      </c>
      <c r="K38" s="24">
        <v>1050000</v>
      </c>
      <c r="L38" s="24"/>
      <c r="M38" s="24"/>
      <c r="N38" s="24"/>
      <c r="O38" s="24"/>
      <c r="P38" s="24"/>
      <c r="Q38" s="24"/>
      <c r="R38" s="24"/>
      <c r="S38" s="24"/>
      <c r="T38" s="24"/>
      <c r="U38" s="24"/>
      <c r="V38" s="24"/>
      <c r="W38" s="24"/>
    </row>
    <row r="39" ht="18.75" customHeight="1" spans="1:23">
      <c r="A39" s="124" t="s">
        <v>301</v>
      </c>
      <c r="B39" s="124" t="s">
        <v>332</v>
      </c>
      <c r="C39" s="22" t="s">
        <v>331</v>
      </c>
      <c r="D39" s="124" t="s">
        <v>70</v>
      </c>
      <c r="E39" s="124" t="s">
        <v>109</v>
      </c>
      <c r="F39" s="124" t="s">
        <v>183</v>
      </c>
      <c r="G39" s="124" t="s">
        <v>303</v>
      </c>
      <c r="H39" s="124" t="s">
        <v>304</v>
      </c>
      <c r="I39" s="24">
        <v>1050000</v>
      </c>
      <c r="J39" s="24">
        <v>1050000</v>
      </c>
      <c r="K39" s="24">
        <v>1050000</v>
      </c>
      <c r="L39" s="24"/>
      <c r="M39" s="24"/>
      <c r="N39" s="24"/>
      <c r="O39" s="24"/>
      <c r="P39" s="24"/>
      <c r="Q39" s="24"/>
      <c r="R39" s="24"/>
      <c r="S39" s="24"/>
      <c r="T39" s="24"/>
      <c r="U39" s="24"/>
      <c r="V39" s="24"/>
      <c r="W39" s="24"/>
    </row>
    <row r="40" ht="18.75" customHeight="1" spans="1:23">
      <c r="A40" s="26"/>
      <c r="B40" s="26"/>
      <c r="C40" s="22" t="s">
        <v>333</v>
      </c>
      <c r="D40" s="26"/>
      <c r="E40" s="26"/>
      <c r="F40" s="26"/>
      <c r="G40" s="26"/>
      <c r="H40" s="26"/>
      <c r="I40" s="24">
        <v>850000</v>
      </c>
      <c r="J40" s="24">
        <v>850000</v>
      </c>
      <c r="K40" s="24">
        <v>850000</v>
      </c>
      <c r="L40" s="24"/>
      <c r="M40" s="24"/>
      <c r="N40" s="24"/>
      <c r="O40" s="24"/>
      <c r="P40" s="24"/>
      <c r="Q40" s="24"/>
      <c r="R40" s="24"/>
      <c r="S40" s="24"/>
      <c r="T40" s="24"/>
      <c r="U40" s="24"/>
      <c r="V40" s="24"/>
      <c r="W40" s="24"/>
    </row>
    <row r="41" ht="18.75" customHeight="1" spans="1:23">
      <c r="A41" s="124" t="s">
        <v>301</v>
      </c>
      <c r="B41" s="124" t="s">
        <v>334</v>
      </c>
      <c r="C41" s="22" t="s">
        <v>333</v>
      </c>
      <c r="D41" s="124" t="s">
        <v>70</v>
      </c>
      <c r="E41" s="124" t="s">
        <v>110</v>
      </c>
      <c r="F41" s="124" t="s">
        <v>184</v>
      </c>
      <c r="G41" s="124" t="s">
        <v>303</v>
      </c>
      <c r="H41" s="124" t="s">
        <v>304</v>
      </c>
      <c r="I41" s="24">
        <v>850000</v>
      </c>
      <c r="J41" s="24">
        <v>850000</v>
      </c>
      <c r="K41" s="24">
        <v>850000</v>
      </c>
      <c r="L41" s="24"/>
      <c r="M41" s="24"/>
      <c r="N41" s="24"/>
      <c r="O41" s="24"/>
      <c r="P41" s="24"/>
      <c r="Q41" s="24"/>
      <c r="R41" s="24"/>
      <c r="S41" s="24"/>
      <c r="T41" s="24"/>
      <c r="U41" s="24"/>
      <c r="V41" s="24"/>
      <c r="W41" s="24"/>
    </row>
    <row r="42" ht="18.75" customHeight="1" spans="1:23">
      <c r="A42" s="26"/>
      <c r="B42" s="26"/>
      <c r="C42" s="22" t="s">
        <v>335</v>
      </c>
      <c r="D42" s="26"/>
      <c r="E42" s="26"/>
      <c r="F42" s="26"/>
      <c r="G42" s="26"/>
      <c r="H42" s="26"/>
      <c r="I42" s="24">
        <v>960000</v>
      </c>
      <c r="J42" s="24">
        <v>960000</v>
      </c>
      <c r="K42" s="24">
        <v>960000</v>
      </c>
      <c r="L42" s="24"/>
      <c r="M42" s="24"/>
      <c r="N42" s="24"/>
      <c r="O42" s="24"/>
      <c r="P42" s="24"/>
      <c r="Q42" s="24"/>
      <c r="R42" s="24"/>
      <c r="S42" s="24"/>
      <c r="T42" s="24"/>
      <c r="U42" s="24"/>
      <c r="V42" s="24"/>
      <c r="W42" s="24"/>
    </row>
    <row r="43" ht="18.75" customHeight="1" spans="1:23">
      <c r="A43" s="124" t="s">
        <v>301</v>
      </c>
      <c r="B43" s="124" t="s">
        <v>336</v>
      </c>
      <c r="C43" s="22" t="s">
        <v>335</v>
      </c>
      <c r="D43" s="124" t="s">
        <v>70</v>
      </c>
      <c r="E43" s="124" t="s">
        <v>110</v>
      </c>
      <c r="F43" s="124" t="s">
        <v>184</v>
      </c>
      <c r="G43" s="124" t="s">
        <v>303</v>
      </c>
      <c r="H43" s="124" t="s">
        <v>304</v>
      </c>
      <c r="I43" s="24">
        <v>400000</v>
      </c>
      <c r="J43" s="24">
        <v>400000</v>
      </c>
      <c r="K43" s="24">
        <v>400000</v>
      </c>
      <c r="L43" s="24"/>
      <c r="M43" s="24"/>
      <c r="N43" s="24"/>
      <c r="O43" s="24"/>
      <c r="P43" s="24"/>
      <c r="Q43" s="24"/>
      <c r="R43" s="24"/>
      <c r="S43" s="24"/>
      <c r="T43" s="24"/>
      <c r="U43" s="24"/>
      <c r="V43" s="24"/>
      <c r="W43" s="24"/>
    </row>
    <row r="44" ht="18.75" customHeight="1" spans="1:23">
      <c r="A44" s="124" t="s">
        <v>301</v>
      </c>
      <c r="B44" s="124" t="s">
        <v>336</v>
      </c>
      <c r="C44" s="22" t="s">
        <v>335</v>
      </c>
      <c r="D44" s="124" t="s">
        <v>70</v>
      </c>
      <c r="E44" s="124" t="s">
        <v>110</v>
      </c>
      <c r="F44" s="124" t="s">
        <v>184</v>
      </c>
      <c r="G44" s="124" t="s">
        <v>303</v>
      </c>
      <c r="H44" s="124" t="s">
        <v>304</v>
      </c>
      <c r="I44" s="24">
        <v>560000</v>
      </c>
      <c r="J44" s="24">
        <v>560000</v>
      </c>
      <c r="K44" s="24">
        <v>560000</v>
      </c>
      <c r="L44" s="24"/>
      <c r="M44" s="24"/>
      <c r="N44" s="24"/>
      <c r="O44" s="24"/>
      <c r="P44" s="24"/>
      <c r="Q44" s="24"/>
      <c r="R44" s="24"/>
      <c r="S44" s="24"/>
      <c r="T44" s="24"/>
      <c r="U44" s="24"/>
      <c r="V44" s="24"/>
      <c r="W44" s="24"/>
    </row>
    <row r="45" ht="18.75" customHeight="1" spans="1:23">
      <c r="A45" s="26"/>
      <c r="B45" s="26"/>
      <c r="C45" s="22" t="s">
        <v>337</v>
      </c>
      <c r="D45" s="26"/>
      <c r="E45" s="26"/>
      <c r="F45" s="26"/>
      <c r="G45" s="26"/>
      <c r="H45" s="26"/>
      <c r="I45" s="24">
        <v>990000</v>
      </c>
      <c r="J45" s="24">
        <v>990000</v>
      </c>
      <c r="K45" s="24">
        <v>990000</v>
      </c>
      <c r="L45" s="24"/>
      <c r="M45" s="24"/>
      <c r="N45" s="24"/>
      <c r="O45" s="24"/>
      <c r="P45" s="24"/>
      <c r="Q45" s="24"/>
      <c r="R45" s="24"/>
      <c r="S45" s="24"/>
      <c r="T45" s="24"/>
      <c r="U45" s="24"/>
      <c r="V45" s="24"/>
      <c r="W45" s="24"/>
    </row>
    <row r="46" ht="18.75" customHeight="1" spans="1:23">
      <c r="A46" s="124" t="s">
        <v>301</v>
      </c>
      <c r="B46" s="124" t="s">
        <v>338</v>
      </c>
      <c r="C46" s="22" t="s">
        <v>337</v>
      </c>
      <c r="D46" s="124" t="s">
        <v>70</v>
      </c>
      <c r="E46" s="124" t="s">
        <v>110</v>
      </c>
      <c r="F46" s="124" t="s">
        <v>184</v>
      </c>
      <c r="G46" s="124" t="s">
        <v>303</v>
      </c>
      <c r="H46" s="124" t="s">
        <v>304</v>
      </c>
      <c r="I46" s="24">
        <v>690000</v>
      </c>
      <c r="J46" s="24">
        <v>690000</v>
      </c>
      <c r="K46" s="24">
        <v>690000</v>
      </c>
      <c r="L46" s="24"/>
      <c r="M46" s="24"/>
      <c r="N46" s="24"/>
      <c r="O46" s="24"/>
      <c r="P46" s="24"/>
      <c r="Q46" s="24"/>
      <c r="R46" s="24"/>
      <c r="S46" s="24"/>
      <c r="T46" s="24"/>
      <c r="U46" s="24"/>
      <c r="V46" s="24"/>
      <c r="W46" s="24"/>
    </row>
    <row r="47" ht="18.75" customHeight="1" spans="1:23">
      <c r="A47" s="124" t="s">
        <v>301</v>
      </c>
      <c r="B47" s="124" t="s">
        <v>338</v>
      </c>
      <c r="C47" s="22" t="s">
        <v>337</v>
      </c>
      <c r="D47" s="124" t="s">
        <v>70</v>
      </c>
      <c r="E47" s="124" t="s">
        <v>110</v>
      </c>
      <c r="F47" s="124" t="s">
        <v>184</v>
      </c>
      <c r="G47" s="124" t="s">
        <v>303</v>
      </c>
      <c r="H47" s="124" t="s">
        <v>304</v>
      </c>
      <c r="I47" s="24">
        <v>300000</v>
      </c>
      <c r="J47" s="24">
        <v>300000</v>
      </c>
      <c r="K47" s="24">
        <v>300000</v>
      </c>
      <c r="L47" s="24"/>
      <c r="M47" s="24"/>
      <c r="N47" s="24"/>
      <c r="O47" s="24"/>
      <c r="P47" s="24"/>
      <c r="Q47" s="24"/>
      <c r="R47" s="24"/>
      <c r="S47" s="24"/>
      <c r="T47" s="24"/>
      <c r="U47" s="24"/>
      <c r="V47" s="24"/>
      <c r="W47" s="24"/>
    </row>
    <row r="48" ht="18.75" customHeight="1" spans="1:23">
      <c r="A48" s="26"/>
      <c r="B48" s="26"/>
      <c r="C48" s="22" t="s">
        <v>339</v>
      </c>
      <c r="D48" s="26"/>
      <c r="E48" s="26"/>
      <c r="F48" s="26"/>
      <c r="G48" s="26"/>
      <c r="H48" s="26"/>
      <c r="I48" s="24">
        <v>4300000</v>
      </c>
      <c r="J48" s="24">
        <v>4300000</v>
      </c>
      <c r="K48" s="24">
        <v>4300000</v>
      </c>
      <c r="L48" s="24"/>
      <c r="M48" s="24"/>
      <c r="N48" s="24"/>
      <c r="O48" s="24"/>
      <c r="P48" s="24"/>
      <c r="Q48" s="24"/>
      <c r="R48" s="24"/>
      <c r="S48" s="24"/>
      <c r="T48" s="24"/>
      <c r="U48" s="24"/>
      <c r="V48" s="24"/>
      <c r="W48" s="24"/>
    </row>
    <row r="49" ht="18.75" customHeight="1" spans="1:23">
      <c r="A49" s="124" t="s">
        <v>301</v>
      </c>
      <c r="B49" s="124" t="s">
        <v>340</v>
      </c>
      <c r="C49" s="22" t="s">
        <v>339</v>
      </c>
      <c r="D49" s="124" t="s">
        <v>70</v>
      </c>
      <c r="E49" s="124" t="s">
        <v>109</v>
      </c>
      <c r="F49" s="124" t="s">
        <v>183</v>
      </c>
      <c r="G49" s="124" t="s">
        <v>303</v>
      </c>
      <c r="H49" s="124" t="s">
        <v>304</v>
      </c>
      <c r="I49" s="24">
        <v>4300000</v>
      </c>
      <c r="J49" s="24">
        <v>4300000</v>
      </c>
      <c r="K49" s="24">
        <v>4300000</v>
      </c>
      <c r="L49" s="24"/>
      <c r="M49" s="24"/>
      <c r="N49" s="24"/>
      <c r="O49" s="24"/>
      <c r="P49" s="24"/>
      <c r="Q49" s="24"/>
      <c r="R49" s="24"/>
      <c r="S49" s="24"/>
      <c r="T49" s="24"/>
      <c r="U49" s="24"/>
      <c r="V49" s="24"/>
      <c r="W49" s="24"/>
    </row>
    <row r="50" ht="18.75" customHeight="1" spans="1:23">
      <c r="A50" s="26"/>
      <c r="B50" s="26"/>
      <c r="C50" s="22" t="s">
        <v>341</v>
      </c>
      <c r="D50" s="26"/>
      <c r="E50" s="26"/>
      <c r="F50" s="26"/>
      <c r="G50" s="26"/>
      <c r="H50" s="26"/>
      <c r="I50" s="24">
        <v>2800</v>
      </c>
      <c r="J50" s="24">
        <v>2800</v>
      </c>
      <c r="K50" s="24">
        <v>2800</v>
      </c>
      <c r="L50" s="24"/>
      <c r="M50" s="24"/>
      <c r="N50" s="24"/>
      <c r="O50" s="24"/>
      <c r="P50" s="24"/>
      <c r="Q50" s="24"/>
      <c r="R50" s="24"/>
      <c r="S50" s="24"/>
      <c r="T50" s="24"/>
      <c r="U50" s="24"/>
      <c r="V50" s="24"/>
      <c r="W50" s="24"/>
    </row>
    <row r="51" ht="18.75" customHeight="1" spans="1:23">
      <c r="A51" s="124" t="s">
        <v>342</v>
      </c>
      <c r="B51" s="124" t="s">
        <v>343</v>
      </c>
      <c r="C51" s="22" t="s">
        <v>341</v>
      </c>
      <c r="D51" s="124" t="s">
        <v>70</v>
      </c>
      <c r="E51" s="124" t="s">
        <v>111</v>
      </c>
      <c r="F51" s="124" t="s">
        <v>185</v>
      </c>
      <c r="G51" s="124" t="s">
        <v>289</v>
      </c>
      <c r="H51" s="124" t="s">
        <v>290</v>
      </c>
      <c r="I51" s="24">
        <v>2800</v>
      </c>
      <c r="J51" s="24">
        <v>2800</v>
      </c>
      <c r="K51" s="24">
        <v>2800</v>
      </c>
      <c r="L51" s="24"/>
      <c r="M51" s="24"/>
      <c r="N51" s="24"/>
      <c r="O51" s="24"/>
      <c r="P51" s="24"/>
      <c r="Q51" s="24"/>
      <c r="R51" s="24"/>
      <c r="S51" s="24"/>
      <c r="T51" s="24"/>
      <c r="U51" s="24"/>
      <c r="V51" s="24"/>
      <c r="W51" s="24"/>
    </row>
    <row r="52" ht="18.75" customHeight="1" spans="1:23">
      <c r="A52" s="26"/>
      <c r="B52" s="26"/>
      <c r="C52" s="22" t="s">
        <v>344</v>
      </c>
      <c r="D52" s="26"/>
      <c r="E52" s="26"/>
      <c r="F52" s="26"/>
      <c r="G52" s="26"/>
      <c r="H52" s="26"/>
      <c r="I52" s="24"/>
      <c r="J52" s="24"/>
      <c r="K52" s="24"/>
      <c r="L52" s="24">
        <v>124560000</v>
      </c>
      <c r="M52" s="24"/>
      <c r="N52" s="24"/>
      <c r="O52" s="24"/>
      <c r="P52" s="24"/>
      <c r="Q52" s="24"/>
      <c r="R52" s="24"/>
      <c r="S52" s="24"/>
      <c r="T52" s="24"/>
      <c r="U52" s="24"/>
      <c r="V52" s="24"/>
      <c r="W52" s="24"/>
    </row>
    <row r="53" ht="18.75" customHeight="1" spans="1:23">
      <c r="A53" s="124" t="s">
        <v>301</v>
      </c>
      <c r="B53" s="124" t="s">
        <v>345</v>
      </c>
      <c r="C53" s="22" t="s">
        <v>344</v>
      </c>
      <c r="D53" s="124" t="s">
        <v>70</v>
      </c>
      <c r="E53" s="124" t="s">
        <v>120</v>
      </c>
      <c r="F53" s="124" t="s">
        <v>346</v>
      </c>
      <c r="G53" s="124" t="s">
        <v>303</v>
      </c>
      <c r="H53" s="124" t="s">
        <v>304</v>
      </c>
      <c r="I53" s="24"/>
      <c r="J53" s="24"/>
      <c r="K53" s="24"/>
      <c r="L53" s="24">
        <v>124560000</v>
      </c>
      <c r="M53" s="24"/>
      <c r="N53" s="24"/>
      <c r="O53" s="24"/>
      <c r="P53" s="24"/>
      <c r="Q53" s="24"/>
      <c r="R53" s="24"/>
      <c r="S53" s="24"/>
      <c r="T53" s="24"/>
      <c r="U53" s="24"/>
      <c r="V53" s="24"/>
      <c r="W53" s="24"/>
    </row>
    <row r="54" ht="18.75" customHeight="1" spans="1:23">
      <c r="A54" s="26"/>
      <c r="B54" s="26"/>
      <c r="C54" s="22" t="s">
        <v>347</v>
      </c>
      <c r="D54" s="26"/>
      <c r="E54" s="26"/>
      <c r="F54" s="26"/>
      <c r="G54" s="26"/>
      <c r="H54" s="26"/>
      <c r="I54" s="24">
        <v>4940000</v>
      </c>
      <c r="J54" s="24">
        <v>4940000</v>
      </c>
      <c r="K54" s="24">
        <v>4940000</v>
      </c>
      <c r="L54" s="24"/>
      <c r="M54" s="24"/>
      <c r="N54" s="24"/>
      <c r="O54" s="24"/>
      <c r="P54" s="24"/>
      <c r="Q54" s="24"/>
      <c r="R54" s="24"/>
      <c r="S54" s="24"/>
      <c r="T54" s="24"/>
      <c r="U54" s="24"/>
      <c r="V54" s="24"/>
      <c r="W54" s="24"/>
    </row>
    <row r="55" ht="18.75" customHeight="1" spans="1:23">
      <c r="A55" s="124" t="s">
        <v>301</v>
      </c>
      <c r="B55" s="124" t="s">
        <v>348</v>
      </c>
      <c r="C55" s="22" t="s">
        <v>347</v>
      </c>
      <c r="D55" s="124" t="s">
        <v>70</v>
      </c>
      <c r="E55" s="124" t="s">
        <v>110</v>
      </c>
      <c r="F55" s="124" t="s">
        <v>184</v>
      </c>
      <c r="G55" s="124" t="s">
        <v>349</v>
      </c>
      <c r="H55" s="124" t="s">
        <v>350</v>
      </c>
      <c r="I55" s="24">
        <v>1920000</v>
      </c>
      <c r="J55" s="24">
        <v>1920000</v>
      </c>
      <c r="K55" s="24">
        <v>1920000</v>
      </c>
      <c r="L55" s="24"/>
      <c r="M55" s="24"/>
      <c r="N55" s="24"/>
      <c r="O55" s="24"/>
      <c r="P55" s="24"/>
      <c r="Q55" s="24"/>
      <c r="R55" s="24"/>
      <c r="S55" s="24"/>
      <c r="T55" s="24"/>
      <c r="U55" s="24"/>
      <c r="V55" s="24"/>
      <c r="W55" s="24"/>
    </row>
    <row r="56" ht="18.75" customHeight="1" spans="1:23">
      <c r="A56" s="124" t="s">
        <v>301</v>
      </c>
      <c r="B56" s="124" t="s">
        <v>348</v>
      </c>
      <c r="C56" s="22" t="s">
        <v>347</v>
      </c>
      <c r="D56" s="124" t="s">
        <v>70</v>
      </c>
      <c r="E56" s="124" t="s">
        <v>110</v>
      </c>
      <c r="F56" s="124" t="s">
        <v>184</v>
      </c>
      <c r="G56" s="124" t="s">
        <v>303</v>
      </c>
      <c r="H56" s="124" t="s">
        <v>304</v>
      </c>
      <c r="I56" s="24">
        <v>3020000</v>
      </c>
      <c r="J56" s="24">
        <v>3020000</v>
      </c>
      <c r="K56" s="24">
        <v>3020000</v>
      </c>
      <c r="L56" s="24"/>
      <c r="M56" s="24"/>
      <c r="N56" s="24"/>
      <c r="O56" s="24"/>
      <c r="P56" s="24"/>
      <c r="Q56" s="24"/>
      <c r="R56" s="24"/>
      <c r="S56" s="24"/>
      <c r="T56" s="24"/>
      <c r="U56" s="24"/>
      <c r="V56" s="24"/>
      <c r="W56" s="24"/>
    </row>
    <row r="57" ht="18.75" customHeight="1" spans="1:23">
      <c r="A57" s="26"/>
      <c r="B57" s="26"/>
      <c r="C57" s="22" t="s">
        <v>351</v>
      </c>
      <c r="D57" s="26"/>
      <c r="E57" s="26"/>
      <c r="F57" s="26"/>
      <c r="G57" s="26"/>
      <c r="H57" s="26"/>
      <c r="I57" s="24">
        <v>2360000</v>
      </c>
      <c r="J57" s="24">
        <v>2360000</v>
      </c>
      <c r="K57" s="24">
        <v>2360000</v>
      </c>
      <c r="L57" s="24"/>
      <c r="M57" s="24"/>
      <c r="N57" s="24"/>
      <c r="O57" s="24"/>
      <c r="P57" s="24"/>
      <c r="Q57" s="24"/>
      <c r="R57" s="24"/>
      <c r="S57" s="24"/>
      <c r="T57" s="24"/>
      <c r="U57" s="24"/>
      <c r="V57" s="24"/>
      <c r="W57" s="24"/>
    </row>
    <row r="58" ht="18.75" customHeight="1" spans="1:23">
      <c r="A58" s="124" t="s">
        <v>301</v>
      </c>
      <c r="B58" s="124" t="s">
        <v>352</v>
      </c>
      <c r="C58" s="22" t="s">
        <v>351</v>
      </c>
      <c r="D58" s="124" t="s">
        <v>70</v>
      </c>
      <c r="E58" s="124" t="s">
        <v>110</v>
      </c>
      <c r="F58" s="124" t="s">
        <v>184</v>
      </c>
      <c r="G58" s="124" t="s">
        <v>303</v>
      </c>
      <c r="H58" s="124" t="s">
        <v>304</v>
      </c>
      <c r="I58" s="24">
        <v>2360000</v>
      </c>
      <c r="J58" s="24">
        <v>2360000</v>
      </c>
      <c r="K58" s="24">
        <v>2360000</v>
      </c>
      <c r="L58" s="24"/>
      <c r="M58" s="24"/>
      <c r="N58" s="24"/>
      <c r="O58" s="24"/>
      <c r="P58" s="24"/>
      <c r="Q58" s="24"/>
      <c r="R58" s="24"/>
      <c r="S58" s="24"/>
      <c r="T58" s="24"/>
      <c r="U58" s="24"/>
      <c r="V58" s="24"/>
      <c r="W58" s="24"/>
    </row>
    <row r="59" ht="18.75" customHeight="1" spans="1:23">
      <c r="A59" s="26"/>
      <c r="B59" s="26"/>
      <c r="C59" s="22" t="s">
        <v>353</v>
      </c>
      <c r="D59" s="26"/>
      <c r="E59" s="26"/>
      <c r="F59" s="26"/>
      <c r="G59" s="26"/>
      <c r="H59" s="26"/>
      <c r="I59" s="24">
        <v>500000</v>
      </c>
      <c r="J59" s="24"/>
      <c r="K59" s="24"/>
      <c r="L59" s="24"/>
      <c r="M59" s="24"/>
      <c r="N59" s="24"/>
      <c r="O59" s="24"/>
      <c r="P59" s="24"/>
      <c r="Q59" s="24"/>
      <c r="R59" s="24">
        <v>500000</v>
      </c>
      <c r="S59" s="24"/>
      <c r="T59" s="24"/>
      <c r="U59" s="24"/>
      <c r="V59" s="24"/>
      <c r="W59" s="24">
        <v>500000</v>
      </c>
    </row>
    <row r="60" ht="18.75" customHeight="1" spans="1:23">
      <c r="A60" s="124" t="s">
        <v>301</v>
      </c>
      <c r="B60" s="124" t="s">
        <v>354</v>
      </c>
      <c r="C60" s="22" t="s">
        <v>353</v>
      </c>
      <c r="D60" s="124" t="s">
        <v>70</v>
      </c>
      <c r="E60" s="124" t="s">
        <v>111</v>
      </c>
      <c r="F60" s="124" t="s">
        <v>185</v>
      </c>
      <c r="G60" s="124" t="s">
        <v>264</v>
      </c>
      <c r="H60" s="124" t="s">
        <v>265</v>
      </c>
      <c r="I60" s="24">
        <v>396000</v>
      </c>
      <c r="J60" s="24"/>
      <c r="K60" s="24"/>
      <c r="L60" s="24"/>
      <c r="M60" s="24"/>
      <c r="N60" s="24"/>
      <c r="O60" s="24"/>
      <c r="P60" s="24"/>
      <c r="Q60" s="24"/>
      <c r="R60" s="24">
        <v>396000</v>
      </c>
      <c r="S60" s="24"/>
      <c r="T60" s="24"/>
      <c r="U60" s="24"/>
      <c r="V60" s="24"/>
      <c r="W60" s="24">
        <v>396000</v>
      </c>
    </row>
    <row r="61" ht="18.75" customHeight="1" spans="1:23">
      <c r="A61" s="124" t="s">
        <v>301</v>
      </c>
      <c r="B61" s="124" t="s">
        <v>354</v>
      </c>
      <c r="C61" s="22" t="s">
        <v>353</v>
      </c>
      <c r="D61" s="124" t="s">
        <v>70</v>
      </c>
      <c r="E61" s="124" t="s">
        <v>111</v>
      </c>
      <c r="F61" s="124" t="s">
        <v>185</v>
      </c>
      <c r="G61" s="124" t="s">
        <v>262</v>
      </c>
      <c r="H61" s="124" t="s">
        <v>263</v>
      </c>
      <c r="I61" s="24">
        <v>50000</v>
      </c>
      <c r="J61" s="24"/>
      <c r="K61" s="24"/>
      <c r="L61" s="24"/>
      <c r="M61" s="24"/>
      <c r="N61" s="24"/>
      <c r="O61" s="24"/>
      <c r="P61" s="24"/>
      <c r="Q61" s="24"/>
      <c r="R61" s="24">
        <v>50000</v>
      </c>
      <c r="S61" s="24"/>
      <c r="T61" s="24"/>
      <c r="U61" s="24"/>
      <c r="V61" s="24"/>
      <c r="W61" s="24">
        <v>50000</v>
      </c>
    </row>
    <row r="62" ht="18.75" customHeight="1" spans="1:23">
      <c r="A62" s="124" t="s">
        <v>301</v>
      </c>
      <c r="B62" s="124" t="s">
        <v>354</v>
      </c>
      <c r="C62" s="22" t="s">
        <v>353</v>
      </c>
      <c r="D62" s="124" t="s">
        <v>70</v>
      </c>
      <c r="E62" s="124" t="s">
        <v>111</v>
      </c>
      <c r="F62" s="124" t="s">
        <v>185</v>
      </c>
      <c r="G62" s="124" t="s">
        <v>268</v>
      </c>
      <c r="H62" s="124" t="s">
        <v>195</v>
      </c>
      <c r="I62" s="24">
        <v>10000</v>
      </c>
      <c r="J62" s="24"/>
      <c r="K62" s="24"/>
      <c r="L62" s="24"/>
      <c r="M62" s="24"/>
      <c r="N62" s="24"/>
      <c r="O62" s="24"/>
      <c r="P62" s="24"/>
      <c r="Q62" s="24"/>
      <c r="R62" s="24">
        <v>10000</v>
      </c>
      <c r="S62" s="24"/>
      <c r="T62" s="24"/>
      <c r="U62" s="24"/>
      <c r="V62" s="24"/>
      <c r="W62" s="24">
        <v>10000</v>
      </c>
    </row>
    <row r="63" ht="18.75" customHeight="1" spans="1:23">
      <c r="A63" s="124" t="s">
        <v>301</v>
      </c>
      <c r="B63" s="124" t="s">
        <v>354</v>
      </c>
      <c r="C63" s="22" t="s">
        <v>353</v>
      </c>
      <c r="D63" s="124" t="s">
        <v>70</v>
      </c>
      <c r="E63" s="124" t="s">
        <v>111</v>
      </c>
      <c r="F63" s="124" t="s">
        <v>185</v>
      </c>
      <c r="G63" s="124" t="s">
        <v>274</v>
      </c>
      <c r="H63" s="124" t="s">
        <v>273</v>
      </c>
      <c r="I63" s="24">
        <v>29000</v>
      </c>
      <c r="J63" s="24"/>
      <c r="K63" s="24"/>
      <c r="L63" s="24"/>
      <c r="M63" s="24"/>
      <c r="N63" s="24"/>
      <c r="O63" s="24"/>
      <c r="P63" s="24"/>
      <c r="Q63" s="24"/>
      <c r="R63" s="24">
        <v>29000</v>
      </c>
      <c r="S63" s="24"/>
      <c r="T63" s="24"/>
      <c r="U63" s="24"/>
      <c r="V63" s="24"/>
      <c r="W63" s="24">
        <v>29000</v>
      </c>
    </row>
    <row r="64" ht="18.75" customHeight="1" spans="1:23">
      <c r="A64" s="124" t="s">
        <v>301</v>
      </c>
      <c r="B64" s="124" t="s">
        <v>354</v>
      </c>
      <c r="C64" s="22" t="s">
        <v>353</v>
      </c>
      <c r="D64" s="124" t="s">
        <v>70</v>
      </c>
      <c r="E64" s="124" t="s">
        <v>111</v>
      </c>
      <c r="F64" s="124" t="s">
        <v>185</v>
      </c>
      <c r="G64" s="124" t="s">
        <v>355</v>
      </c>
      <c r="H64" s="124" t="s">
        <v>356</v>
      </c>
      <c r="I64" s="24">
        <v>15000</v>
      </c>
      <c r="J64" s="24"/>
      <c r="K64" s="24"/>
      <c r="L64" s="24"/>
      <c r="M64" s="24"/>
      <c r="N64" s="24"/>
      <c r="O64" s="24"/>
      <c r="P64" s="24"/>
      <c r="Q64" s="24"/>
      <c r="R64" s="24">
        <v>15000</v>
      </c>
      <c r="S64" s="24"/>
      <c r="T64" s="24"/>
      <c r="U64" s="24"/>
      <c r="V64" s="24"/>
      <c r="W64" s="24">
        <v>15000</v>
      </c>
    </row>
    <row r="65" ht="18.75" customHeight="1" spans="1:23">
      <c r="A65" s="26"/>
      <c r="B65" s="26"/>
      <c r="C65" s="22" t="s">
        <v>357</v>
      </c>
      <c r="D65" s="26"/>
      <c r="E65" s="26"/>
      <c r="F65" s="26"/>
      <c r="G65" s="26"/>
      <c r="H65" s="26"/>
      <c r="I65" s="24">
        <v>280000</v>
      </c>
      <c r="J65" s="24">
        <v>280000</v>
      </c>
      <c r="K65" s="24">
        <v>280000</v>
      </c>
      <c r="L65" s="24"/>
      <c r="M65" s="24"/>
      <c r="N65" s="24"/>
      <c r="O65" s="24"/>
      <c r="P65" s="24"/>
      <c r="Q65" s="24"/>
      <c r="R65" s="24"/>
      <c r="S65" s="24"/>
      <c r="T65" s="24"/>
      <c r="U65" s="24"/>
      <c r="V65" s="24"/>
      <c r="W65" s="24"/>
    </row>
    <row r="66" ht="18.75" customHeight="1" spans="1:23">
      <c r="A66" s="124" t="s">
        <v>301</v>
      </c>
      <c r="B66" s="124" t="s">
        <v>358</v>
      </c>
      <c r="C66" s="22" t="s">
        <v>357</v>
      </c>
      <c r="D66" s="124" t="s">
        <v>70</v>
      </c>
      <c r="E66" s="124" t="s">
        <v>113</v>
      </c>
      <c r="F66" s="124" t="s">
        <v>187</v>
      </c>
      <c r="G66" s="124" t="s">
        <v>349</v>
      </c>
      <c r="H66" s="124" t="s">
        <v>350</v>
      </c>
      <c r="I66" s="24">
        <v>280000</v>
      </c>
      <c r="J66" s="24">
        <v>280000</v>
      </c>
      <c r="K66" s="24">
        <v>280000</v>
      </c>
      <c r="L66" s="24"/>
      <c r="M66" s="24"/>
      <c r="N66" s="24"/>
      <c r="O66" s="24"/>
      <c r="P66" s="24"/>
      <c r="Q66" s="24"/>
      <c r="R66" s="24"/>
      <c r="S66" s="24"/>
      <c r="T66" s="24"/>
      <c r="U66" s="24"/>
      <c r="V66" s="24"/>
      <c r="W66" s="24"/>
    </row>
    <row r="67" ht="18.75" customHeight="1" spans="1:23">
      <c r="A67" s="26"/>
      <c r="B67" s="26"/>
      <c r="C67" s="22" t="s">
        <v>359</v>
      </c>
      <c r="D67" s="26"/>
      <c r="E67" s="26"/>
      <c r="F67" s="26"/>
      <c r="G67" s="26"/>
      <c r="H67" s="26"/>
      <c r="I67" s="24">
        <v>900000</v>
      </c>
      <c r="J67" s="24">
        <v>900000</v>
      </c>
      <c r="K67" s="24">
        <v>900000</v>
      </c>
      <c r="L67" s="24"/>
      <c r="M67" s="24"/>
      <c r="N67" s="24"/>
      <c r="O67" s="24"/>
      <c r="P67" s="24"/>
      <c r="Q67" s="24"/>
      <c r="R67" s="24"/>
      <c r="S67" s="24"/>
      <c r="T67" s="24"/>
      <c r="U67" s="24"/>
      <c r="V67" s="24"/>
      <c r="W67" s="24"/>
    </row>
    <row r="68" ht="18.75" customHeight="1" spans="1:23">
      <c r="A68" s="124" t="s">
        <v>301</v>
      </c>
      <c r="B68" s="124" t="s">
        <v>360</v>
      </c>
      <c r="C68" s="22" t="s">
        <v>359</v>
      </c>
      <c r="D68" s="124" t="s">
        <v>70</v>
      </c>
      <c r="E68" s="124" t="s">
        <v>110</v>
      </c>
      <c r="F68" s="124" t="s">
        <v>184</v>
      </c>
      <c r="G68" s="124" t="s">
        <v>303</v>
      </c>
      <c r="H68" s="124" t="s">
        <v>304</v>
      </c>
      <c r="I68" s="24">
        <v>900000</v>
      </c>
      <c r="J68" s="24">
        <v>900000</v>
      </c>
      <c r="K68" s="24">
        <v>900000</v>
      </c>
      <c r="L68" s="24"/>
      <c r="M68" s="24"/>
      <c r="N68" s="24"/>
      <c r="O68" s="24"/>
      <c r="P68" s="24"/>
      <c r="Q68" s="24"/>
      <c r="R68" s="24"/>
      <c r="S68" s="24"/>
      <c r="T68" s="24"/>
      <c r="U68" s="24"/>
      <c r="V68" s="24"/>
      <c r="W68" s="24"/>
    </row>
    <row r="69" ht="18.75" customHeight="1" spans="1:23">
      <c r="A69" s="26"/>
      <c r="B69" s="26"/>
      <c r="C69" s="22" t="s">
        <v>361</v>
      </c>
      <c r="D69" s="26"/>
      <c r="E69" s="26"/>
      <c r="F69" s="26"/>
      <c r="G69" s="26"/>
      <c r="H69" s="26"/>
      <c r="I69" s="24">
        <v>500000</v>
      </c>
      <c r="J69" s="24"/>
      <c r="K69" s="24"/>
      <c r="L69" s="24"/>
      <c r="M69" s="24"/>
      <c r="N69" s="24"/>
      <c r="O69" s="24"/>
      <c r="P69" s="24"/>
      <c r="Q69" s="24"/>
      <c r="R69" s="24">
        <v>500000</v>
      </c>
      <c r="S69" s="24"/>
      <c r="T69" s="24"/>
      <c r="U69" s="24"/>
      <c r="V69" s="24"/>
      <c r="W69" s="24">
        <v>500000</v>
      </c>
    </row>
    <row r="70" ht="18.75" customHeight="1" spans="1:23">
      <c r="A70" s="124" t="s">
        <v>301</v>
      </c>
      <c r="B70" s="124" t="s">
        <v>362</v>
      </c>
      <c r="C70" s="22" t="s">
        <v>361</v>
      </c>
      <c r="D70" s="124" t="s">
        <v>70</v>
      </c>
      <c r="E70" s="124" t="s">
        <v>113</v>
      </c>
      <c r="F70" s="124" t="s">
        <v>187</v>
      </c>
      <c r="G70" s="124" t="s">
        <v>264</v>
      </c>
      <c r="H70" s="124" t="s">
        <v>265</v>
      </c>
      <c r="I70" s="24">
        <v>395800</v>
      </c>
      <c r="J70" s="24"/>
      <c r="K70" s="24"/>
      <c r="L70" s="24"/>
      <c r="M70" s="24"/>
      <c r="N70" s="24"/>
      <c r="O70" s="24"/>
      <c r="P70" s="24"/>
      <c r="Q70" s="24"/>
      <c r="R70" s="24">
        <v>395800</v>
      </c>
      <c r="S70" s="24"/>
      <c r="T70" s="24"/>
      <c r="U70" s="24"/>
      <c r="V70" s="24"/>
      <c r="W70" s="24">
        <v>395800</v>
      </c>
    </row>
    <row r="71" ht="18.75" customHeight="1" spans="1:23">
      <c r="A71" s="124" t="s">
        <v>301</v>
      </c>
      <c r="B71" s="124" t="s">
        <v>362</v>
      </c>
      <c r="C71" s="22" t="s">
        <v>361</v>
      </c>
      <c r="D71" s="124" t="s">
        <v>70</v>
      </c>
      <c r="E71" s="124" t="s">
        <v>113</v>
      </c>
      <c r="F71" s="124" t="s">
        <v>187</v>
      </c>
      <c r="G71" s="124" t="s">
        <v>262</v>
      </c>
      <c r="H71" s="124" t="s">
        <v>263</v>
      </c>
      <c r="I71" s="24">
        <v>50000</v>
      </c>
      <c r="J71" s="24"/>
      <c r="K71" s="24"/>
      <c r="L71" s="24"/>
      <c r="M71" s="24"/>
      <c r="N71" s="24"/>
      <c r="O71" s="24"/>
      <c r="P71" s="24"/>
      <c r="Q71" s="24"/>
      <c r="R71" s="24">
        <v>50000</v>
      </c>
      <c r="S71" s="24"/>
      <c r="T71" s="24"/>
      <c r="U71" s="24"/>
      <c r="V71" s="24"/>
      <c r="W71" s="24">
        <v>50000</v>
      </c>
    </row>
    <row r="72" ht="18.75" customHeight="1" spans="1:23">
      <c r="A72" s="124" t="s">
        <v>301</v>
      </c>
      <c r="B72" s="124" t="s">
        <v>362</v>
      </c>
      <c r="C72" s="22" t="s">
        <v>361</v>
      </c>
      <c r="D72" s="124" t="s">
        <v>70</v>
      </c>
      <c r="E72" s="124" t="s">
        <v>113</v>
      </c>
      <c r="F72" s="124" t="s">
        <v>187</v>
      </c>
      <c r="G72" s="124" t="s">
        <v>268</v>
      </c>
      <c r="H72" s="124" t="s">
        <v>195</v>
      </c>
      <c r="I72" s="24">
        <v>10000</v>
      </c>
      <c r="J72" s="24"/>
      <c r="K72" s="24"/>
      <c r="L72" s="24"/>
      <c r="M72" s="24"/>
      <c r="N72" s="24"/>
      <c r="O72" s="24"/>
      <c r="P72" s="24"/>
      <c r="Q72" s="24"/>
      <c r="R72" s="24">
        <v>10000</v>
      </c>
      <c r="S72" s="24"/>
      <c r="T72" s="24"/>
      <c r="U72" s="24"/>
      <c r="V72" s="24"/>
      <c r="W72" s="24">
        <v>10000</v>
      </c>
    </row>
    <row r="73" ht="18.75" customHeight="1" spans="1:23">
      <c r="A73" s="124" t="s">
        <v>301</v>
      </c>
      <c r="B73" s="124" t="s">
        <v>362</v>
      </c>
      <c r="C73" s="22" t="s">
        <v>361</v>
      </c>
      <c r="D73" s="124" t="s">
        <v>70</v>
      </c>
      <c r="E73" s="124" t="s">
        <v>113</v>
      </c>
      <c r="F73" s="124" t="s">
        <v>187</v>
      </c>
      <c r="G73" s="124" t="s">
        <v>274</v>
      </c>
      <c r="H73" s="124" t="s">
        <v>273</v>
      </c>
      <c r="I73" s="24">
        <v>29200</v>
      </c>
      <c r="J73" s="24"/>
      <c r="K73" s="24"/>
      <c r="L73" s="24"/>
      <c r="M73" s="24"/>
      <c r="N73" s="24"/>
      <c r="O73" s="24"/>
      <c r="P73" s="24"/>
      <c r="Q73" s="24"/>
      <c r="R73" s="24">
        <v>29200</v>
      </c>
      <c r="S73" s="24"/>
      <c r="T73" s="24"/>
      <c r="U73" s="24"/>
      <c r="V73" s="24"/>
      <c r="W73" s="24">
        <v>29200</v>
      </c>
    </row>
    <row r="74" ht="18.75" customHeight="1" spans="1:23">
      <c r="A74" s="124" t="s">
        <v>301</v>
      </c>
      <c r="B74" s="124" t="s">
        <v>362</v>
      </c>
      <c r="C74" s="22" t="s">
        <v>361</v>
      </c>
      <c r="D74" s="124" t="s">
        <v>70</v>
      </c>
      <c r="E74" s="124" t="s">
        <v>113</v>
      </c>
      <c r="F74" s="124" t="s">
        <v>187</v>
      </c>
      <c r="G74" s="124" t="s">
        <v>355</v>
      </c>
      <c r="H74" s="124" t="s">
        <v>356</v>
      </c>
      <c r="I74" s="24">
        <v>15000</v>
      </c>
      <c r="J74" s="24"/>
      <c r="K74" s="24"/>
      <c r="L74" s="24"/>
      <c r="M74" s="24"/>
      <c r="N74" s="24"/>
      <c r="O74" s="24"/>
      <c r="P74" s="24"/>
      <c r="Q74" s="24"/>
      <c r="R74" s="24">
        <v>15000</v>
      </c>
      <c r="S74" s="24"/>
      <c r="T74" s="24"/>
      <c r="U74" s="24"/>
      <c r="V74" s="24"/>
      <c r="W74" s="24">
        <v>15000</v>
      </c>
    </row>
    <row r="75" ht="18.75" customHeight="1" spans="1:23">
      <c r="A75" s="26"/>
      <c r="B75" s="26"/>
      <c r="C75" s="22" t="s">
        <v>363</v>
      </c>
      <c r="D75" s="26"/>
      <c r="E75" s="26"/>
      <c r="F75" s="26"/>
      <c r="G75" s="26"/>
      <c r="H75" s="26"/>
      <c r="I75" s="24">
        <v>70000</v>
      </c>
      <c r="J75" s="24">
        <v>70000</v>
      </c>
      <c r="K75" s="24">
        <v>70000</v>
      </c>
      <c r="L75" s="24"/>
      <c r="M75" s="24"/>
      <c r="N75" s="24"/>
      <c r="O75" s="24"/>
      <c r="P75" s="24"/>
      <c r="Q75" s="24"/>
      <c r="R75" s="24"/>
      <c r="S75" s="24"/>
      <c r="T75" s="24"/>
      <c r="U75" s="24"/>
      <c r="V75" s="24"/>
      <c r="W75" s="24"/>
    </row>
    <row r="76" ht="18.75" customHeight="1" spans="1:23">
      <c r="A76" s="124" t="s">
        <v>301</v>
      </c>
      <c r="B76" s="124" t="s">
        <v>364</v>
      </c>
      <c r="C76" s="22" t="s">
        <v>363</v>
      </c>
      <c r="D76" s="124" t="s">
        <v>70</v>
      </c>
      <c r="E76" s="124" t="s">
        <v>87</v>
      </c>
      <c r="F76" s="124" t="s">
        <v>169</v>
      </c>
      <c r="G76" s="124" t="s">
        <v>264</v>
      </c>
      <c r="H76" s="124" t="s">
        <v>265</v>
      </c>
      <c r="I76" s="24">
        <v>34000</v>
      </c>
      <c r="J76" s="24">
        <v>34000</v>
      </c>
      <c r="K76" s="24">
        <v>34000</v>
      </c>
      <c r="L76" s="24"/>
      <c r="M76" s="24"/>
      <c r="N76" s="24"/>
      <c r="O76" s="24"/>
      <c r="P76" s="24"/>
      <c r="Q76" s="24"/>
      <c r="R76" s="24"/>
      <c r="S76" s="24"/>
      <c r="T76" s="24"/>
      <c r="U76" s="24"/>
      <c r="V76" s="24"/>
      <c r="W76" s="24"/>
    </row>
    <row r="77" ht="18.75" customHeight="1" spans="1:23">
      <c r="A77" s="124" t="s">
        <v>301</v>
      </c>
      <c r="B77" s="124" t="s">
        <v>364</v>
      </c>
      <c r="C77" s="22" t="s">
        <v>363</v>
      </c>
      <c r="D77" s="124" t="s">
        <v>70</v>
      </c>
      <c r="E77" s="124" t="s">
        <v>87</v>
      </c>
      <c r="F77" s="124" t="s">
        <v>169</v>
      </c>
      <c r="G77" s="124" t="s">
        <v>349</v>
      </c>
      <c r="H77" s="124" t="s">
        <v>350</v>
      </c>
      <c r="I77" s="24">
        <v>36000</v>
      </c>
      <c r="J77" s="24">
        <v>36000</v>
      </c>
      <c r="K77" s="24">
        <v>36000</v>
      </c>
      <c r="L77" s="24"/>
      <c r="M77" s="24"/>
      <c r="N77" s="24"/>
      <c r="O77" s="24"/>
      <c r="P77" s="24"/>
      <c r="Q77" s="24"/>
      <c r="R77" s="24"/>
      <c r="S77" s="24"/>
      <c r="T77" s="24"/>
      <c r="U77" s="24"/>
      <c r="V77" s="24"/>
      <c r="W77" s="24"/>
    </row>
    <row r="78" ht="18.75" customHeight="1" spans="1:23">
      <c r="A78" s="26"/>
      <c r="B78" s="26"/>
      <c r="C78" s="22" t="s">
        <v>365</v>
      </c>
      <c r="D78" s="26"/>
      <c r="E78" s="26"/>
      <c r="F78" s="26"/>
      <c r="G78" s="26"/>
      <c r="H78" s="26"/>
      <c r="I78" s="24">
        <v>500000</v>
      </c>
      <c r="J78" s="24">
        <v>500000</v>
      </c>
      <c r="K78" s="24">
        <v>500000</v>
      </c>
      <c r="L78" s="24"/>
      <c r="M78" s="24"/>
      <c r="N78" s="24"/>
      <c r="O78" s="24"/>
      <c r="P78" s="24"/>
      <c r="Q78" s="24"/>
      <c r="R78" s="24"/>
      <c r="S78" s="24"/>
      <c r="T78" s="24"/>
      <c r="U78" s="24"/>
      <c r="V78" s="24"/>
      <c r="W78" s="24"/>
    </row>
    <row r="79" ht="18.75" customHeight="1" spans="1:23">
      <c r="A79" s="124" t="s">
        <v>301</v>
      </c>
      <c r="B79" s="124" t="s">
        <v>366</v>
      </c>
      <c r="C79" s="22" t="s">
        <v>365</v>
      </c>
      <c r="D79" s="124" t="s">
        <v>70</v>
      </c>
      <c r="E79" s="124" t="s">
        <v>111</v>
      </c>
      <c r="F79" s="124" t="s">
        <v>185</v>
      </c>
      <c r="G79" s="124" t="s">
        <v>367</v>
      </c>
      <c r="H79" s="124" t="s">
        <v>368</v>
      </c>
      <c r="I79" s="24">
        <v>500000</v>
      </c>
      <c r="J79" s="24">
        <v>500000</v>
      </c>
      <c r="K79" s="24">
        <v>500000</v>
      </c>
      <c r="L79" s="24"/>
      <c r="M79" s="24"/>
      <c r="N79" s="24"/>
      <c r="O79" s="24"/>
      <c r="P79" s="24"/>
      <c r="Q79" s="24"/>
      <c r="R79" s="24"/>
      <c r="S79" s="24"/>
      <c r="T79" s="24"/>
      <c r="U79" s="24"/>
      <c r="V79" s="24"/>
      <c r="W79" s="24"/>
    </row>
    <row r="80" ht="18.75" customHeight="1" spans="1:23">
      <c r="A80" s="36" t="s">
        <v>121</v>
      </c>
      <c r="B80" s="37"/>
      <c r="C80" s="37"/>
      <c r="D80" s="37"/>
      <c r="E80" s="37"/>
      <c r="F80" s="37"/>
      <c r="G80" s="37"/>
      <c r="H80" s="38"/>
      <c r="I80" s="24">
        <v>43052800</v>
      </c>
      <c r="J80" s="24">
        <v>42052800</v>
      </c>
      <c r="K80" s="24">
        <v>42052800</v>
      </c>
      <c r="L80" s="24">
        <v>124560000</v>
      </c>
      <c r="M80" s="24"/>
      <c r="N80" s="24"/>
      <c r="O80" s="24"/>
      <c r="P80" s="24"/>
      <c r="Q80" s="24"/>
      <c r="R80" s="24">
        <v>1000000</v>
      </c>
      <c r="S80" s="24"/>
      <c r="T80" s="24"/>
      <c r="U80" s="24"/>
      <c r="V80" s="24"/>
      <c r="W80" s="24">
        <v>1000000</v>
      </c>
    </row>
  </sheetData>
  <mergeCells count="28">
    <mergeCell ref="A3:W3"/>
    <mergeCell ref="A4:H4"/>
    <mergeCell ref="J5:M5"/>
    <mergeCell ref="N5:P5"/>
    <mergeCell ref="R5:W5"/>
    <mergeCell ref="A80:H8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2"/>
  <sheetViews>
    <sheetView showZeros="0" workbookViewId="0">
      <pane ySplit="1" topLeftCell="A2" activePane="bottomLeft" state="frozen"/>
      <selection/>
      <selection pane="bottomLeft" activeCell="F12" sqref="F12"/>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customHeight="1" spans="1:10">
      <c r="A1" s="1"/>
      <c r="B1" s="1"/>
      <c r="C1" s="1"/>
      <c r="D1" s="1"/>
      <c r="E1" s="1"/>
      <c r="F1" s="1"/>
      <c r="G1" s="1"/>
      <c r="H1" s="1"/>
      <c r="I1" s="1"/>
      <c r="J1" s="1"/>
    </row>
    <row r="2" ht="15" customHeight="1" spans="10:10">
      <c r="J2" s="87" t="s">
        <v>369</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"单位名称："&amp;"耿马傣族佤族自治县交通运输局"</f>
        <v>单位名称：耿马傣族佤族自治县交通运输局</v>
      </c>
      <c r="B4" s="4"/>
      <c r="C4" s="4"/>
      <c r="D4" s="4"/>
      <c r="E4" s="4"/>
      <c r="F4" s="53"/>
      <c r="G4" s="4"/>
      <c r="H4" s="53"/>
    </row>
    <row r="5" ht="18.75" customHeight="1" spans="1:10">
      <c r="A5" s="47" t="s">
        <v>370</v>
      </c>
      <c r="B5" s="47" t="s">
        <v>371</v>
      </c>
      <c r="C5" s="47" t="s">
        <v>372</v>
      </c>
      <c r="D5" s="47" t="s">
        <v>373</v>
      </c>
      <c r="E5" s="47" t="s">
        <v>374</v>
      </c>
      <c r="F5" s="54" t="s">
        <v>375</v>
      </c>
      <c r="G5" s="47" t="s">
        <v>376</v>
      </c>
      <c r="H5" s="54" t="s">
        <v>377</v>
      </c>
      <c r="I5" s="54" t="s">
        <v>378</v>
      </c>
      <c r="J5" s="47" t="s">
        <v>379</v>
      </c>
    </row>
    <row r="6" ht="18.75" customHeight="1" spans="1:10">
      <c r="A6" s="120">
        <v>1</v>
      </c>
      <c r="B6" s="120">
        <v>2</v>
      </c>
      <c r="C6" s="120">
        <v>3</v>
      </c>
      <c r="D6" s="120">
        <v>4</v>
      </c>
      <c r="E6" s="120">
        <v>5</v>
      </c>
      <c r="F6" s="120">
        <v>6</v>
      </c>
      <c r="G6" s="120">
        <v>7</v>
      </c>
      <c r="H6" s="120">
        <v>8</v>
      </c>
      <c r="I6" s="120">
        <v>9</v>
      </c>
      <c r="J6" s="120">
        <v>10</v>
      </c>
    </row>
    <row r="7" ht="18.75" customHeight="1" spans="1:10">
      <c r="A7" s="35" t="s">
        <v>70</v>
      </c>
      <c r="B7" s="48"/>
      <c r="C7" s="48"/>
      <c r="D7" s="48"/>
      <c r="E7" s="55"/>
      <c r="F7" s="56"/>
      <c r="G7" s="55"/>
      <c r="H7" s="56"/>
      <c r="I7" s="56"/>
      <c r="J7" s="55"/>
    </row>
    <row r="8" ht="18.75" customHeight="1" spans="1:10">
      <c r="A8" s="121" t="s">
        <v>70</v>
      </c>
      <c r="B8" s="22"/>
      <c r="C8" s="22"/>
      <c r="D8" s="22"/>
      <c r="E8" s="35"/>
      <c r="F8" s="22"/>
      <c r="G8" s="35"/>
      <c r="H8" s="22"/>
      <c r="I8" s="22"/>
      <c r="J8" s="35"/>
    </row>
    <row r="9" ht="18.75" customHeight="1" spans="1:10">
      <c r="A9" s="210" t="s">
        <v>313</v>
      </c>
      <c r="B9" s="22" t="s">
        <v>380</v>
      </c>
      <c r="C9" s="22" t="s">
        <v>381</v>
      </c>
      <c r="D9" s="22" t="s">
        <v>382</v>
      </c>
      <c r="E9" s="35" t="s">
        <v>383</v>
      </c>
      <c r="F9" s="22" t="s">
        <v>384</v>
      </c>
      <c r="G9" s="35" t="s">
        <v>385</v>
      </c>
      <c r="H9" s="22" t="s">
        <v>386</v>
      </c>
      <c r="I9" s="22" t="s">
        <v>387</v>
      </c>
      <c r="J9" s="35" t="s">
        <v>388</v>
      </c>
    </row>
    <row r="10" ht="18.75" customHeight="1" spans="1:10">
      <c r="A10" s="210" t="s">
        <v>313</v>
      </c>
      <c r="B10" s="22" t="s">
        <v>380</v>
      </c>
      <c r="C10" s="22" t="s">
        <v>381</v>
      </c>
      <c r="D10" s="22" t="s">
        <v>389</v>
      </c>
      <c r="E10" s="35" t="s">
        <v>390</v>
      </c>
      <c r="F10" s="22" t="s">
        <v>384</v>
      </c>
      <c r="G10" s="35" t="s">
        <v>391</v>
      </c>
      <c r="H10" s="22" t="s">
        <v>392</v>
      </c>
      <c r="I10" s="22" t="s">
        <v>387</v>
      </c>
      <c r="J10" s="35" t="s">
        <v>393</v>
      </c>
    </row>
    <row r="11" ht="18.75" customHeight="1" spans="1:10">
      <c r="A11" s="210" t="s">
        <v>313</v>
      </c>
      <c r="B11" s="22" t="s">
        <v>380</v>
      </c>
      <c r="C11" s="22" t="s">
        <v>394</v>
      </c>
      <c r="D11" s="22" t="s">
        <v>395</v>
      </c>
      <c r="E11" s="35" t="s">
        <v>396</v>
      </c>
      <c r="F11" s="22" t="s">
        <v>384</v>
      </c>
      <c r="G11" s="35" t="s">
        <v>397</v>
      </c>
      <c r="H11" s="22" t="s">
        <v>398</v>
      </c>
      <c r="I11" s="22" t="s">
        <v>399</v>
      </c>
      <c r="J11" s="35" t="s">
        <v>400</v>
      </c>
    </row>
    <row r="12" ht="18.75" customHeight="1" spans="1:10">
      <c r="A12" s="210" t="s">
        <v>313</v>
      </c>
      <c r="B12" s="22" t="s">
        <v>380</v>
      </c>
      <c r="C12" s="22" t="s">
        <v>394</v>
      </c>
      <c r="D12" s="22" t="s">
        <v>401</v>
      </c>
      <c r="E12" s="35" t="s">
        <v>402</v>
      </c>
      <c r="F12" s="22" t="s">
        <v>384</v>
      </c>
      <c r="G12" s="35" t="s">
        <v>403</v>
      </c>
      <c r="H12" s="22" t="s">
        <v>398</v>
      </c>
      <c r="I12" s="22" t="s">
        <v>399</v>
      </c>
      <c r="J12" s="35" t="s">
        <v>404</v>
      </c>
    </row>
    <row r="13" ht="18.75" customHeight="1" spans="1:10">
      <c r="A13" s="210" t="s">
        <v>313</v>
      </c>
      <c r="B13" s="22" t="s">
        <v>380</v>
      </c>
      <c r="C13" s="22" t="s">
        <v>405</v>
      </c>
      <c r="D13" s="22" t="s">
        <v>406</v>
      </c>
      <c r="E13" s="35" t="s">
        <v>407</v>
      </c>
      <c r="F13" s="22" t="s">
        <v>408</v>
      </c>
      <c r="G13" s="35" t="s">
        <v>409</v>
      </c>
      <c r="H13" s="22" t="s">
        <v>392</v>
      </c>
      <c r="I13" s="22" t="s">
        <v>399</v>
      </c>
      <c r="J13" s="35" t="s">
        <v>410</v>
      </c>
    </row>
    <row r="14" ht="18.75" customHeight="1" spans="1:10">
      <c r="A14" s="210" t="s">
        <v>307</v>
      </c>
      <c r="B14" s="22" t="s">
        <v>380</v>
      </c>
      <c r="C14" s="22" t="s">
        <v>381</v>
      </c>
      <c r="D14" s="22" t="s">
        <v>382</v>
      </c>
      <c r="E14" s="35" t="s">
        <v>383</v>
      </c>
      <c r="F14" s="22" t="s">
        <v>384</v>
      </c>
      <c r="G14" s="35" t="s">
        <v>411</v>
      </c>
      <c r="H14" s="22" t="s">
        <v>386</v>
      </c>
      <c r="I14" s="22" t="s">
        <v>387</v>
      </c>
      <c r="J14" s="35" t="s">
        <v>388</v>
      </c>
    </row>
    <row r="15" ht="18.75" customHeight="1" spans="1:10">
      <c r="A15" s="210" t="s">
        <v>307</v>
      </c>
      <c r="B15" s="22" t="s">
        <v>380</v>
      </c>
      <c r="C15" s="22" t="s">
        <v>381</v>
      </c>
      <c r="D15" s="22" t="s">
        <v>389</v>
      </c>
      <c r="E15" s="35" t="s">
        <v>390</v>
      </c>
      <c r="F15" s="22" t="s">
        <v>384</v>
      </c>
      <c r="G15" s="35" t="s">
        <v>391</v>
      </c>
      <c r="H15" s="22" t="s">
        <v>392</v>
      </c>
      <c r="I15" s="22" t="s">
        <v>387</v>
      </c>
      <c r="J15" s="35" t="s">
        <v>393</v>
      </c>
    </row>
    <row r="16" ht="18.75" customHeight="1" spans="1:10">
      <c r="A16" s="210" t="s">
        <v>307</v>
      </c>
      <c r="B16" s="22" t="s">
        <v>380</v>
      </c>
      <c r="C16" s="22" t="s">
        <v>394</v>
      </c>
      <c r="D16" s="22" t="s">
        <v>395</v>
      </c>
      <c r="E16" s="35" t="s">
        <v>396</v>
      </c>
      <c r="F16" s="22" t="s">
        <v>384</v>
      </c>
      <c r="G16" s="35" t="s">
        <v>397</v>
      </c>
      <c r="H16" s="22" t="s">
        <v>398</v>
      </c>
      <c r="I16" s="22" t="s">
        <v>399</v>
      </c>
      <c r="J16" s="35" t="s">
        <v>400</v>
      </c>
    </row>
    <row r="17" ht="18.75" customHeight="1" spans="1:10">
      <c r="A17" s="210" t="s">
        <v>307</v>
      </c>
      <c r="B17" s="22" t="s">
        <v>380</v>
      </c>
      <c r="C17" s="22" t="s">
        <v>394</v>
      </c>
      <c r="D17" s="22" t="s">
        <v>401</v>
      </c>
      <c r="E17" s="35" t="s">
        <v>402</v>
      </c>
      <c r="F17" s="22" t="s">
        <v>384</v>
      </c>
      <c r="G17" s="35" t="s">
        <v>403</v>
      </c>
      <c r="H17" s="22" t="s">
        <v>398</v>
      </c>
      <c r="I17" s="22" t="s">
        <v>399</v>
      </c>
      <c r="J17" s="35" t="s">
        <v>404</v>
      </c>
    </row>
    <row r="18" ht="18.75" customHeight="1" spans="1:10">
      <c r="A18" s="210" t="s">
        <v>307</v>
      </c>
      <c r="B18" s="22" t="s">
        <v>380</v>
      </c>
      <c r="C18" s="22" t="s">
        <v>405</v>
      </c>
      <c r="D18" s="22" t="s">
        <v>406</v>
      </c>
      <c r="E18" s="35" t="s">
        <v>407</v>
      </c>
      <c r="F18" s="22" t="s">
        <v>408</v>
      </c>
      <c r="G18" s="35" t="s">
        <v>409</v>
      </c>
      <c r="H18" s="22" t="s">
        <v>392</v>
      </c>
      <c r="I18" s="22" t="s">
        <v>399</v>
      </c>
      <c r="J18" s="35" t="s">
        <v>410</v>
      </c>
    </row>
    <row r="19" ht="18.75" customHeight="1" spans="1:10">
      <c r="A19" s="210" t="s">
        <v>325</v>
      </c>
      <c r="B19" s="22" t="s">
        <v>412</v>
      </c>
      <c r="C19" s="22" t="s">
        <v>381</v>
      </c>
      <c r="D19" s="22" t="s">
        <v>382</v>
      </c>
      <c r="E19" s="35" t="s">
        <v>413</v>
      </c>
      <c r="F19" s="22" t="s">
        <v>384</v>
      </c>
      <c r="G19" s="35" t="s">
        <v>414</v>
      </c>
      <c r="H19" s="22" t="s">
        <v>386</v>
      </c>
      <c r="I19" s="22" t="s">
        <v>387</v>
      </c>
      <c r="J19" s="35" t="s">
        <v>415</v>
      </c>
    </row>
    <row r="20" ht="18.75" customHeight="1" spans="1:10">
      <c r="A20" s="210" t="s">
        <v>325</v>
      </c>
      <c r="B20" s="22" t="s">
        <v>412</v>
      </c>
      <c r="C20" s="22" t="s">
        <v>381</v>
      </c>
      <c r="D20" s="22" t="s">
        <v>389</v>
      </c>
      <c r="E20" s="35" t="s">
        <v>390</v>
      </c>
      <c r="F20" s="22" t="s">
        <v>408</v>
      </c>
      <c r="G20" s="35" t="s">
        <v>391</v>
      </c>
      <c r="H20" s="22" t="s">
        <v>392</v>
      </c>
      <c r="I20" s="22" t="s">
        <v>399</v>
      </c>
      <c r="J20" s="35" t="s">
        <v>393</v>
      </c>
    </row>
    <row r="21" ht="18.75" customHeight="1" spans="1:10">
      <c r="A21" s="210" t="s">
        <v>325</v>
      </c>
      <c r="B21" s="22" t="s">
        <v>412</v>
      </c>
      <c r="C21" s="22" t="s">
        <v>394</v>
      </c>
      <c r="D21" s="22" t="s">
        <v>395</v>
      </c>
      <c r="E21" s="35" t="s">
        <v>416</v>
      </c>
      <c r="F21" s="22" t="s">
        <v>384</v>
      </c>
      <c r="G21" s="35" t="s">
        <v>403</v>
      </c>
      <c r="H21" s="22" t="s">
        <v>398</v>
      </c>
      <c r="I21" s="22" t="s">
        <v>399</v>
      </c>
      <c r="J21" s="35" t="s">
        <v>417</v>
      </c>
    </row>
    <row r="22" ht="18.75" customHeight="1" spans="1:10">
      <c r="A22" s="210" t="s">
        <v>325</v>
      </c>
      <c r="B22" s="22" t="s">
        <v>412</v>
      </c>
      <c r="C22" s="22" t="s">
        <v>394</v>
      </c>
      <c r="D22" s="22" t="s">
        <v>401</v>
      </c>
      <c r="E22" s="35" t="s">
        <v>416</v>
      </c>
      <c r="F22" s="22" t="s">
        <v>384</v>
      </c>
      <c r="G22" s="35" t="s">
        <v>403</v>
      </c>
      <c r="H22" s="22" t="s">
        <v>398</v>
      </c>
      <c r="I22" s="22" t="s">
        <v>399</v>
      </c>
      <c r="J22" s="35" t="s">
        <v>417</v>
      </c>
    </row>
    <row r="23" ht="18.75" customHeight="1" spans="1:10">
      <c r="A23" s="210" t="s">
        <v>325</v>
      </c>
      <c r="B23" s="22" t="s">
        <v>412</v>
      </c>
      <c r="C23" s="22" t="s">
        <v>405</v>
      </c>
      <c r="D23" s="22" t="s">
        <v>406</v>
      </c>
      <c r="E23" s="35" t="s">
        <v>407</v>
      </c>
      <c r="F23" s="22" t="s">
        <v>408</v>
      </c>
      <c r="G23" s="35" t="s">
        <v>409</v>
      </c>
      <c r="H23" s="22" t="s">
        <v>392</v>
      </c>
      <c r="I23" s="22" t="s">
        <v>399</v>
      </c>
      <c r="J23" s="35" t="s">
        <v>418</v>
      </c>
    </row>
    <row r="24" ht="18.75" customHeight="1" spans="1:10">
      <c r="A24" s="210" t="s">
        <v>359</v>
      </c>
      <c r="B24" s="22" t="s">
        <v>419</v>
      </c>
      <c r="C24" s="22" t="s">
        <v>381</v>
      </c>
      <c r="D24" s="22" t="s">
        <v>382</v>
      </c>
      <c r="E24" s="35" t="s">
        <v>413</v>
      </c>
      <c r="F24" s="22" t="s">
        <v>384</v>
      </c>
      <c r="G24" s="35" t="s">
        <v>420</v>
      </c>
      <c r="H24" s="22" t="s">
        <v>386</v>
      </c>
      <c r="I24" s="22" t="s">
        <v>387</v>
      </c>
      <c r="J24" s="35" t="s">
        <v>388</v>
      </c>
    </row>
    <row r="25" ht="18.75" customHeight="1" spans="1:10">
      <c r="A25" s="210" t="s">
        <v>359</v>
      </c>
      <c r="B25" s="22" t="s">
        <v>419</v>
      </c>
      <c r="C25" s="22" t="s">
        <v>381</v>
      </c>
      <c r="D25" s="22" t="s">
        <v>389</v>
      </c>
      <c r="E25" s="35" t="s">
        <v>390</v>
      </c>
      <c r="F25" s="22" t="s">
        <v>384</v>
      </c>
      <c r="G25" s="35" t="s">
        <v>391</v>
      </c>
      <c r="H25" s="22" t="s">
        <v>392</v>
      </c>
      <c r="I25" s="22" t="s">
        <v>387</v>
      </c>
      <c r="J25" s="35" t="s">
        <v>393</v>
      </c>
    </row>
    <row r="26" ht="18.75" customHeight="1" spans="1:10">
      <c r="A26" s="210" t="s">
        <v>359</v>
      </c>
      <c r="B26" s="22" t="s">
        <v>419</v>
      </c>
      <c r="C26" s="22" t="s">
        <v>394</v>
      </c>
      <c r="D26" s="22" t="s">
        <v>395</v>
      </c>
      <c r="E26" s="35" t="s">
        <v>396</v>
      </c>
      <c r="F26" s="22" t="s">
        <v>384</v>
      </c>
      <c r="G26" s="35" t="s">
        <v>397</v>
      </c>
      <c r="H26" s="22" t="s">
        <v>398</v>
      </c>
      <c r="I26" s="22" t="s">
        <v>399</v>
      </c>
      <c r="J26" s="35" t="s">
        <v>421</v>
      </c>
    </row>
    <row r="27" ht="18.75" customHeight="1" spans="1:10">
      <c r="A27" s="210" t="s">
        <v>359</v>
      </c>
      <c r="B27" s="22" t="s">
        <v>419</v>
      </c>
      <c r="C27" s="22" t="s">
        <v>394</v>
      </c>
      <c r="D27" s="22" t="s">
        <v>401</v>
      </c>
      <c r="E27" s="35" t="s">
        <v>422</v>
      </c>
      <c r="F27" s="22" t="s">
        <v>384</v>
      </c>
      <c r="G27" s="35" t="s">
        <v>403</v>
      </c>
      <c r="H27" s="22" t="s">
        <v>398</v>
      </c>
      <c r="I27" s="22" t="s">
        <v>399</v>
      </c>
      <c r="J27" s="35" t="s">
        <v>423</v>
      </c>
    </row>
    <row r="28" ht="18.75" customHeight="1" spans="1:10">
      <c r="A28" s="210" t="s">
        <v>359</v>
      </c>
      <c r="B28" s="22" t="s">
        <v>419</v>
      </c>
      <c r="C28" s="22" t="s">
        <v>405</v>
      </c>
      <c r="D28" s="22" t="s">
        <v>406</v>
      </c>
      <c r="E28" s="35" t="s">
        <v>407</v>
      </c>
      <c r="F28" s="22" t="s">
        <v>384</v>
      </c>
      <c r="G28" s="35" t="s">
        <v>409</v>
      </c>
      <c r="H28" s="22" t="s">
        <v>392</v>
      </c>
      <c r="I28" s="22" t="s">
        <v>399</v>
      </c>
      <c r="J28" s="35" t="s">
        <v>424</v>
      </c>
    </row>
    <row r="29" ht="18.75" customHeight="1" spans="1:10">
      <c r="A29" s="210" t="s">
        <v>309</v>
      </c>
      <c r="B29" s="22" t="s">
        <v>412</v>
      </c>
      <c r="C29" s="22" t="s">
        <v>381</v>
      </c>
      <c r="D29" s="22" t="s">
        <v>382</v>
      </c>
      <c r="E29" s="35" t="s">
        <v>413</v>
      </c>
      <c r="F29" s="22" t="s">
        <v>384</v>
      </c>
      <c r="G29" s="35" t="s">
        <v>425</v>
      </c>
      <c r="H29" s="22" t="s">
        <v>386</v>
      </c>
      <c r="I29" s="22" t="s">
        <v>387</v>
      </c>
      <c r="J29" s="35" t="s">
        <v>415</v>
      </c>
    </row>
    <row r="30" ht="18.75" customHeight="1" spans="1:10">
      <c r="A30" s="210" t="s">
        <v>309</v>
      </c>
      <c r="B30" s="22" t="s">
        <v>412</v>
      </c>
      <c r="C30" s="22" t="s">
        <v>381</v>
      </c>
      <c r="D30" s="22" t="s">
        <v>389</v>
      </c>
      <c r="E30" s="35" t="s">
        <v>390</v>
      </c>
      <c r="F30" s="22" t="s">
        <v>384</v>
      </c>
      <c r="G30" s="35" t="s">
        <v>391</v>
      </c>
      <c r="H30" s="22" t="s">
        <v>392</v>
      </c>
      <c r="I30" s="22" t="s">
        <v>399</v>
      </c>
      <c r="J30" s="35" t="s">
        <v>393</v>
      </c>
    </row>
    <row r="31" ht="18.75" customHeight="1" spans="1:10">
      <c r="A31" s="210" t="s">
        <v>309</v>
      </c>
      <c r="B31" s="22" t="s">
        <v>412</v>
      </c>
      <c r="C31" s="22" t="s">
        <v>394</v>
      </c>
      <c r="D31" s="22" t="s">
        <v>395</v>
      </c>
      <c r="E31" s="35" t="s">
        <v>396</v>
      </c>
      <c r="F31" s="22" t="s">
        <v>384</v>
      </c>
      <c r="G31" s="35" t="s">
        <v>397</v>
      </c>
      <c r="H31" s="22" t="s">
        <v>398</v>
      </c>
      <c r="I31" s="22" t="s">
        <v>399</v>
      </c>
      <c r="J31" s="35" t="s">
        <v>426</v>
      </c>
    </row>
    <row r="32" ht="18.75" customHeight="1" spans="1:10">
      <c r="A32" s="210" t="s">
        <v>309</v>
      </c>
      <c r="B32" s="22" t="s">
        <v>412</v>
      </c>
      <c r="C32" s="22" t="s">
        <v>394</v>
      </c>
      <c r="D32" s="22" t="s">
        <v>401</v>
      </c>
      <c r="E32" s="35" t="s">
        <v>416</v>
      </c>
      <c r="F32" s="22" t="s">
        <v>384</v>
      </c>
      <c r="G32" s="35" t="s">
        <v>403</v>
      </c>
      <c r="H32" s="22" t="s">
        <v>398</v>
      </c>
      <c r="I32" s="22" t="s">
        <v>399</v>
      </c>
      <c r="J32" s="35" t="s">
        <v>417</v>
      </c>
    </row>
    <row r="33" ht="18.75" customHeight="1" spans="1:10">
      <c r="A33" s="210" t="s">
        <v>309</v>
      </c>
      <c r="B33" s="22" t="s">
        <v>412</v>
      </c>
      <c r="C33" s="22" t="s">
        <v>405</v>
      </c>
      <c r="D33" s="22" t="s">
        <v>406</v>
      </c>
      <c r="E33" s="35" t="s">
        <v>407</v>
      </c>
      <c r="F33" s="22" t="s">
        <v>408</v>
      </c>
      <c r="G33" s="35" t="s">
        <v>409</v>
      </c>
      <c r="H33" s="22" t="s">
        <v>392</v>
      </c>
      <c r="I33" s="22" t="s">
        <v>399</v>
      </c>
      <c r="J33" s="35" t="s">
        <v>418</v>
      </c>
    </row>
    <row r="34" ht="18.75" customHeight="1" spans="1:10">
      <c r="A34" s="210" t="s">
        <v>347</v>
      </c>
      <c r="B34" s="22" t="s">
        <v>427</v>
      </c>
      <c r="C34" s="22" t="s">
        <v>381</v>
      </c>
      <c r="D34" s="22" t="s">
        <v>382</v>
      </c>
      <c r="E34" s="35" t="s">
        <v>428</v>
      </c>
      <c r="F34" s="22" t="s">
        <v>384</v>
      </c>
      <c r="G34" s="35" t="s">
        <v>429</v>
      </c>
      <c r="H34" s="22" t="s">
        <v>386</v>
      </c>
      <c r="I34" s="22" t="s">
        <v>387</v>
      </c>
      <c r="J34" s="35" t="s">
        <v>430</v>
      </c>
    </row>
    <row r="35" ht="18.75" customHeight="1" spans="1:10">
      <c r="A35" s="210" t="s">
        <v>347</v>
      </c>
      <c r="B35" s="22" t="s">
        <v>427</v>
      </c>
      <c r="C35" s="22" t="s">
        <v>381</v>
      </c>
      <c r="D35" s="22" t="s">
        <v>389</v>
      </c>
      <c r="E35" s="35" t="s">
        <v>431</v>
      </c>
      <c r="F35" s="22" t="s">
        <v>408</v>
      </c>
      <c r="G35" s="35" t="s">
        <v>391</v>
      </c>
      <c r="H35" s="22" t="s">
        <v>392</v>
      </c>
      <c r="I35" s="22" t="s">
        <v>387</v>
      </c>
      <c r="J35" s="35" t="s">
        <v>432</v>
      </c>
    </row>
    <row r="36" ht="18.75" customHeight="1" spans="1:10">
      <c r="A36" s="210" t="s">
        <v>347</v>
      </c>
      <c r="B36" s="22" t="s">
        <v>427</v>
      </c>
      <c r="C36" s="22" t="s">
        <v>394</v>
      </c>
      <c r="D36" s="22" t="s">
        <v>395</v>
      </c>
      <c r="E36" s="35" t="s">
        <v>396</v>
      </c>
      <c r="F36" s="22" t="s">
        <v>384</v>
      </c>
      <c r="G36" s="35" t="s">
        <v>397</v>
      </c>
      <c r="H36" s="22" t="s">
        <v>398</v>
      </c>
      <c r="I36" s="22" t="s">
        <v>399</v>
      </c>
      <c r="J36" s="35" t="s">
        <v>433</v>
      </c>
    </row>
    <row r="37" ht="18.75" customHeight="1" spans="1:10">
      <c r="A37" s="210" t="s">
        <v>347</v>
      </c>
      <c r="B37" s="22" t="s">
        <v>427</v>
      </c>
      <c r="C37" s="22" t="s">
        <v>394</v>
      </c>
      <c r="D37" s="22" t="s">
        <v>401</v>
      </c>
      <c r="E37" s="35" t="s">
        <v>434</v>
      </c>
      <c r="F37" s="22" t="s">
        <v>384</v>
      </c>
      <c r="G37" s="35" t="s">
        <v>403</v>
      </c>
      <c r="H37" s="22" t="s">
        <v>398</v>
      </c>
      <c r="I37" s="22" t="s">
        <v>399</v>
      </c>
      <c r="J37" s="35" t="s">
        <v>435</v>
      </c>
    </row>
    <row r="38" ht="18.75" customHeight="1" spans="1:10">
      <c r="A38" s="210" t="s">
        <v>347</v>
      </c>
      <c r="B38" s="22" t="s">
        <v>427</v>
      </c>
      <c r="C38" s="22" t="s">
        <v>405</v>
      </c>
      <c r="D38" s="22" t="s">
        <v>406</v>
      </c>
      <c r="E38" s="35" t="s">
        <v>407</v>
      </c>
      <c r="F38" s="22" t="s">
        <v>408</v>
      </c>
      <c r="G38" s="35" t="s">
        <v>409</v>
      </c>
      <c r="H38" s="22" t="s">
        <v>392</v>
      </c>
      <c r="I38" s="22" t="s">
        <v>399</v>
      </c>
      <c r="J38" s="35" t="s">
        <v>436</v>
      </c>
    </row>
    <row r="39" ht="18.75" customHeight="1" spans="1:10">
      <c r="A39" s="210" t="s">
        <v>327</v>
      </c>
      <c r="B39" s="22" t="s">
        <v>412</v>
      </c>
      <c r="C39" s="22" t="s">
        <v>381</v>
      </c>
      <c r="D39" s="22" t="s">
        <v>382</v>
      </c>
      <c r="E39" s="35" t="s">
        <v>413</v>
      </c>
      <c r="F39" s="22" t="s">
        <v>384</v>
      </c>
      <c r="G39" s="35" t="s">
        <v>437</v>
      </c>
      <c r="H39" s="22" t="s">
        <v>386</v>
      </c>
      <c r="I39" s="22" t="s">
        <v>387</v>
      </c>
      <c r="J39" s="35" t="s">
        <v>415</v>
      </c>
    </row>
    <row r="40" ht="18.75" customHeight="1" spans="1:10">
      <c r="A40" s="210" t="s">
        <v>327</v>
      </c>
      <c r="B40" s="22" t="s">
        <v>412</v>
      </c>
      <c r="C40" s="22" t="s">
        <v>381</v>
      </c>
      <c r="D40" s="22" t="s">
        <v>389</v>
      </c>
      <c r="E40" s="35" t="s">
        <v>390</v>
      </c>
      <c r="F40" s="22" t="s">
        <v>408</v>
      </c>
      <c r="G40" s="35" t="s">
        <v>391</v>
      </c>
      <c r="H40" s="22" t="s">
        <v>392</v>
      </c>
      <c r="I40" s="22" t="s">
        <v>399</v>
      </c>
      <c r="J40" s="35" t="s">
        <v>393</v>
      </c>
    </row>
    <row r="41" ht="18.75" customHeight="1" spans="1:10">
      <c r="A41" s="210" t="s">
        <v>327</v>
      </c>
      <c r="B41" s="22" t="s">
        <v>412</v>
      </c>
      <c r="C41" s="22" t="s">
        <v>394</v>
      </c>
      <c r="D41" s="22" t="s">
        <v>395</v>
      </c>
      <c r="E41" s="35" t="s">
        <v>396</v>
      </c>
      <c r="F41" s="22" t="s">
        <v>384</v>
      </c>
      <c r="G41" s="35" t="s">
        <v>397</v>
      </c>
      <c r="H41" s="22" t="s">
        <v>398</v>
      </c>
      <c r="I41" s="22" t="s">
        <v>399</v>
      </c>
      <c r="J41" s="35" t="s">
        <v>400</v>
      </c>
    </row>
    <row r="42" ht="18.75" customHeight="1" spans="1:10">
      <c r="A42" s="210" t="s">
        <v>327</v>
      </c>
      <c r="B42" s="22" t="s">
        <v>412</v>
      </c>
      <c r="C42" s="22" t="s">
        <v>394</v>
      </c>
      <c r="D42" s="22" t="s">
        <v>401</v>
      </c>
      <c r="E42" s="35" t="s">
        <v>416</v>
      </c>
      <c r="F42" s="22" t="s">
        <v>384</v>
      </c>
      <c r="G42" s="35" t="s">
        <v>403</v>
      </c>
      <c r="H42" s="22" t="s">
        <v>398</v>
      </c>
      <c r="I42" s="22" t="s">
        <v>399</v>
      </c>
      <c r="J42" s="35" t="s">
        <v>417</v>
      </c>
    </row>
    <row r="43" ht="18.75" customHeight="1" spans="1:10">
      <c r="A43" s="210" t="s">
        <v>327</v>
      </c>
      <c r="B43" s="22" t="s">
        <v>412</v>
      </c>
      <c r="C43" s="22" t="s">
        <v>405</v>
      </c>
      <c r="D43" s="22" t="s">
        <v>406</v>
      </c>
      <c r="E43" s="35" t="s">
        <v>407</v>
      </c>
      <c r="F43" s="22" t="s">
        <v>408</v>
      </c>
      <c r="G43" s="35" t="s">
        <v>409</v>
      </c>
      <c r="H43" s="22" t="s">
        <v>392</v>
      </c>
      <c r="I43" s="22" t="s">
        <v>399</v>
      </c>
      <c r="J43" s="35" t="s">
        <v>418</v>
      </c>
    </row>
    <row r="44" ht="18.75" customHeight="1" spans="1:10">
      <c r="A44" s="210" t="s">
        <v>341</v>
      </c>
      <c r="B44" s="22" t="s">
        <v>438</v>
      </c>
      <c r="C44" s="22" t="s">
        <v>381</v>
      </c>
      <c r="D44" s="22" t="s">
        <v>382</v>
      </c>
      <c r="E44" s="35" t="s">
        <v>439</v>
      </c>
      <c r="F44" s="22" t="s">
        <v>384</v>
      </c>
      <c r="G44" s="35" t="s">
        <v>440</v>
      </c>
      <c r="H44" s="22" t="s">
        <v>441</v>
      </c>
      <c r="I44" s="22" t="s">
        <v>387</v>
      </c>
      <c r="J44" s="35" t="s">
        <v>442</v>
      </c>
    </row>
    <row r="45" ht="18.75" customHeight="1" spans="1:10">
      <c r="A45" s="210" t="s">
        <v>341</v>
      </c>
      <c r="B45" s="22" t="s">
        <v>438</v>
      </c>
      <c r="C45" s="22" t="s">
        <v>381</v>
      </c>
      <c r="D45" s="22" t="s">
        <v>382</v>
      </c>
      <c r="E45" s="35" t="s">
        <v>443</v>
      </c>
      <c r="F45" s="22" t="s">
        <v>384</v>
      </c>
      <c r="G45" s="35" t="s">
        <v>444</v>
      </c>
      <c r="H45" s="22" t="s">
        <v>445</v>
      </c>
      <c r="I45" s="22" t="s">
        <v>387</v>
      </c>
      <c r="J45" s="35" t="s">
        <v>446</v>
      </c>
    </row>
    <row r="46" ht="18.75" customHeight="1" spans="1:10">
      <c r="A46" s="210" t="s">
        <v>341</v>
      </c>
      <c r="B46" s="22" t="s">
        <v>438</v>
      </c>
      <c r="C46" s="22" t="s">
        <v>394</v>
      </c>
      <c r="D46" s="22" t="s">
        <v>401</v>
      </c>
      <c r="E46" s="35" t="s">
        <v>447</v>
      </c>
      <c r="F46" s="22" t="s">
        <v>384</v>
      </c>
      <c r="G46" s="35" t="s">
        <v>448</v>
      </c>
      <c r="H46" s="22" t="s">
        <v>398</v>
      </c>
      <c r="I46" s="22" t="s">
        <v>399</v>
      </c>
      <c r="J46" s="35" t="s">
        <v>449</v>
      </c>
    </row>
    <row r="47" ht="18.75" customHeight="1" spans="1:10">
      <c r="A47" s="210" t="s">
        <v>341</v>
      </c>
      <c r="B47" s="22" t="s">
        <v>438</v>
      </c>
      <c r="C47" s="22" t="s">
        <v>405</v>
      </c>
      <c r="D47" s="22" t="s">
        <v>406</v>
      </c>
      <c r="E47" s="35" t="s">
        <v>450</v>
      </c>
      <c r="F47" s="22" t="s">
        <v>408</v>
      </c>
      <c r="G47" s="35" t="s">
        <v>451</v>
      </c>
      <c r="H47" s="22" t="s">
        <v>392</v>
      </c>
      <c r="I47" s="22" t="s">
        <v>387</v>
      </c>
      <c r="J47" s="35" t="s">
        <v>452</v>
      </c>
    </row>
    <row r="48" ht="18.75" customHeight="1" spans="1:10">
      <c r="A48" s="210" t="s">
        <v>329</v>
      </c>
      <c r="B48" s="22" t="s">
        <v>380</v>
      </c>
      <c r="C48" s="22" t="s">
        <v>381</v>
      </c>
      <c r="D48" s="22" t="s">
        <v>382</v>
      </c>
      <c r="E48" s="35" t="s">
        <v>383</v>
      </c>
      <c r="F48" s="22" t="s">
        <v>384</v>
      </c>
      <c r="G48" s="35" t="s">
        <v>453</v>
      </c>
      <c r="H48" s="22" t="s">
        <v>386</v>
      </c>
      <c r="I48" s="22" t="s">
        <v>387</v>
      </c>
      <c r="J48" s="35" t="s">
        <v>388</v>
      </c>
    </row>
    <row r="49" ht="18.75" customHeight="1" spans="1:10">
      <c r="A49" s="210" t="s">
        <v>329</v>
      </c>
      <c r="B49" s="22" t="s">
        <v>380</v>
      </c>
      <c r="C49" s="22" t="s">
        <v>381</v>
      </c>
      <c r="D49" s="22" t="s">
        <v>389</v>
      </c>
      <c r="E49" s="35" t="s">
        <v>390</v>
      </c>
      <c r="F49" s="22" t="s">
        <v>384</v>
      </c>
      <c r="G49" s="35" t="s">
        <v>391</v>
      </c>
      <c r="H49" s="22" t="s">
        <v>392</v>
      </c>
      <c r="I49" s="22" t="s">
        <v>387</v>
      </c>
      <c r="J49" s="35" t="s">
        <v>393</v>
      </c>
    </row>
    <row r="50" ht="18.75" customHeight="1" spans="1:10">
      <c r="A50" s="210" t="s">
        <v>329</v>
      </c>
      <c r="B50" s="22" t="s">
        <v>380</v>
      </c>
      <c r="C50" s="22" t="s">
        <v>394</v>
      </c>
      <c r="D50" s="22" t="s">
        <v>395</v>
      </c>
      <c r="E50" s="35" t="s">
        <v>396</v>
      </c>
      <c r="F50" s="22" t="s">
        <v>384</v>
      </c>
      <c r="G50" s="35" t="s">
        <v>397</v>
      </c>
      <c r="H50" s="22" t="s">
        <v>398</v>
      </c>
      <c r="I50" s="22" t="s">
        <v>399</v>
      </c>
      <c r="J50" s="35" t="s">
        <v>400</v>
      </c>
    </row>
    <row r="51" ht="18.75" customHeight="1" spans="1:10">
      <c r="A51" s="210" t="s">
        <v>329</v>
      </c>
      <c r="B51" s="22" t="s">
        <v>380</v>
      </c>
      <c r="C51" s="22" t="s">
        <v>394</v>
      </c>
      <c r="D51" s="22" t="s">
        <v>401</v>
      </c>
      <c r="E51" s="35" t="s">
        <v>402</v>
      </c>
      <c r="F51" s="22" t="s">
        <v>384</v>
      </c>
      <c r="G51" s="35" t="s">
        <v>403</v>
      </c>
      <c r="H51" s="22" t="s">
        <v>398</v>
      </c>
      <c r="I51" s="22" t="s">
        <v>399</v>
      </c>
      <c r="J51" s="35" t="s">
        <v>404</v>
      </c>
    </row>
    <row r="52" ht="18.75" customHeight="1" spans="1:10">
      <c r="A52" s="210" t="s">
        <v>329</v>
      </c>
      <c r="B52" s="22" t="s">
        <v>380</v>
      </c>
      <c r="C52" s="22" t="s">
        <v>405</v>
      </c>
      <c r="D52" s="22" t="s">
        <v>406</v>
      </c>
      <c r="E52" s="35" t="s">
        <v>407</v>
      </c>
      <c r="F52" s="22" t="s">
        <v>408</v>
      </c>
      <c r="G52" s="35" t="s">
        <v>409</v>
      </c>
      <c r="H52" s="22" t="s">
        <v>392</v>
      </c>
      <c r="I52" s="22" t="s">
        <v>399</v>
      </c>
      <c r="J52" s="35" t="s">
        <v>410</v>
      </c>
    </row>
    <row r="53" ht="18.75" customHeight="1" spans="1:10">
      <c r="A53" s="210" t="s">
        <v>300</v>
      </c>
      <c r="B53" s="22" t="s">
        <v>412</v>
      </c>
      <c r="C53" s="22" t="s">
        <v>381</v>
      </c>
      <c r="D53" s="22" t="s">
        <v>382</v>
      </c>
      <c r="E53" s="35" t="s">
        <v>413</v>
      </c>
      <c r="F53" s="22" t="s">
        <v>384</v>
      </c>
      <c r="G53" s="35" t="s">
        <v>454</v>
      </c>
      <c r="H53" s="22" t="s">
        <v>386</v>
      </c>
      <c r="I53" s="22" t="s">
        <v>387</v>
      </c>
      <c r="J53" s="35" t="s">
        <v>455</v>
      </c>
    </row>
    <row r="54" ht="18.75" customHeight="1" spans="1:10">
      <c r="A54" s="210" t="s">
        <v>300</v>
      </c>
      <c r="B54" s="22" t="s">
        <v>412</v>
      </c>
      <c r="C54" s="22" t="s">
        <v>381</v>
      </c>
      <c r="D54" s="22" t="s">
        <v>389</v>
      </c>
      <c r="E54" s="35" t="s">
        <v>390</v>
      </c>
      <c r="F54" s="22" t="s">
        <v>408</v>
      </c>
      <c r="G54" s="35" t="s">
        <v>391</v>
      </c>
      <c r="H54" s="22" t="s">
        <v>392</v>
      </c>
      <c r="I54" s="22" t="s">
        <v>387</v>
      </c>
      <c r="J54" s="35" t="s">
        <v>393</v>
      </c>
    </row>
    <row r="55" ht="18.75" customHeight="1" spans="1:10">
      <c r="A55" s="210" t="s">
        <v>300</v>
      </c>
      <c r="B55" s="22" t="s">
        <v>412</v>
      </c>
      <c r="C55" s="22" t="s">
        <v>394</v>
      </c>
      <c r="D55" s="22" t="s">
        <v>395</v>
      </c>
      <c r="E55" s="35" t="s">
        <v>396</v>
      </c>
      <c r="F55" s="22" t="s">
        <v>384</v>
      </c>
      <c r="G55" s="35" t="s">
        <v>397</v>
      </c>
      <c r="H55" s="22" t="s">
        <v>398</v>
      </c>
      <c r="I55" s="22" t="s">
        <v>399</v>
      </c>
      <c r="J55" s="35" t="s">
        <v>456</v>
      </c>
    </row>
    <row r="56" ht="18.75" customHeight="1" spans="1:10">
      <c r="A56" s="210" t="s">
        <v>300</v>
      </c>
      <c r="B56" s="22" t="s">
        <v>412</v>
      </c>
      <c r="C56" s="22" t="s">
        <v>394</v>
      </c>
      <c r="D56" s="22" t="s">
        <v>401</v>
      </c>
      <c r="E56" s="35" t="s">
        <v>416</v>
      </c>
      <c r="F56" s="22" t="s">
        <v>384</v>
      </c>
      <c r="G56" s="35" t="s">
        <v>403</v>
      </c>
      <c r="H56" s="22" t="s">
        <v>398</v>
      </c>
      <c r="I56" s="22" t="s">
        <v>399</v>
      </c>
      <c r="J56" s="35" t="s">
        <v>417</v>
      </c>
    </row>
    <row r="57" ht="18.75" customHeight="1" spans="1:10">
      <c r="A57" s="210" t="s">
        <v>300</v>
      </c>
      <c r="B57" s="22" t="s">
        <v>412</v>
      </c>
      <c r="C57" s="22" t="s">
        <v>405</v>
      </c>
      <c r="D57" s="22" t="s">
        <v>406</v>
      </c>
      <c r="E57" s="35" t="s">
        <v>407</v>
      </c>
      <c r="F57" s="22" t="s">
        <v>408</v>
      </c>
      <c r="G57" s="35" t="s">
        <v>409</v>
      </c>
      <c r="H57" s="22" t="s">
        <v>392</v>
      </c>
      <c r="I57" s="22" t="s">
        <v>387</v>
      </c>
      <c r="J57" s="35" t="s">
        <v>418</v>
      </c>
    </row>
    <row r="58" ht="18.75" customHeight="1" spans="1:10">
      <c r="A58" s="210" t="s">
        <v>333</v>
      </c>
      <c r="B58" s="22" t="s">
        <v>380</v>
      </c>
      <c r="C58" s="22" t="s">
        <v>381</v>
      </c>
      <c r="D58" s="22" t="s">
        <v>382</v>
      </c>
      <c r="E58" s="35" t="s">
        <v>383</v>
      </c>
      <c r="F58" s="22" t="s">
        <v>384</v>
      </c>
      <c r="G58" s="35" t="s">
        <v>457</v>
      </c>
      <c r="H58" s="22" t="s">
        <v>386</v>
      </c>
      <c r="I58" s="22" t="s">
        <v>387</v>
      </c>
      <c r="J58" s="35" t="s">
        <v>388</v>
      </c>
    </row>
    <row r="59" ht="18.75" customHeight="1" spans="1:10">
      <c r="A59" s="210" t="s">
        <v>333</v>
      </c>
      <c r="B59" s="22" t="s">
        <v>380</v>
      </c>
      <c r="C59" s="22" t="s">
        <v>381</v>
      </c>
      <c r="D59" s="22" t="s">
        <v>389</v>
      </c>
      <c r="E59" s="35" t="s">
        <v>390</v>
      </c>
      <c r="F59" s="22" t="s">
        <v>384</v>
      </c>
      <c r="G59" s="35" t="s">
        <v>391</v>
      </c>
      <c r="H59" s="22" t="s">
        <v>392</v>
      </c>
      <c r="I59" s="22" t="s">
        <v>387</v>
      </c>
      <c r="J59" s="35" t="s">
        <v>393</v>
      </c>
    </row>
    <row r="60" ht="18.75" customHeight="1" spans="1:10">
      <c r="A60" s="210" t="s">
        <v>333</v>
      </c>
      <c r="B60" s="22" t="s">
        <v>380</v>
      </c>
      <c r="C60" s="22" t="s">
        <v>394</v>
      </c>
      <c r="D60" s="22" t="s">
        <v>395</v>
      </c>
      <c r="E60" s="35" t="s">
        <v>396</v>
      </c>
      <c r="F60" s="22" t="s">
        <v>384</v>
      </c>
      <c r="G60" s="35" t="s">
        <v>397</v>
      </c>
      <c r="H60" s="22" t="s">
        <v>398</v>
      </c>
      <c r="I60" s="22" t="s">
        <v>399</v>
      </c>
      <c r="J60" s="35" t="s">
        <v>400</v>
      </c>
    </row>
    <row r="61" ht="18.75" customHeight="1" spans="1:10">
      <c r="A61" s="210" t="s">
        <v>333</v>
      </c>
      <c r="B61" s="22" t="s">
        <v>380</v>
      </c>
      <c r="C61" s="22" t="s">
        <v>394</v>
      </c>
      <c r="D61" s="22" t="s">
        <v>401</v>
      </c>
      <c r="E61" s="35" t="s">
        <v>402</v>
      </c>
      <c r="F61" s="22" t="s">
        <v>384</v>
      </c>
      <c r="G61" s="35" t="s">
        <v>403</v>
      </c>
      <c r="H61" s="22" t="s">
        <v>398</v>
      </c>
      <c r="I61" s="22" t="s">
        <v>399</v>
      </c>
      <c r="J61" s="35" t="s">
        <v>404</v>
      </c>
    </row>
    <row r="62" ht="18.75" customHeight="1" spans="1:10">
      <c r="A62" s="210" t="s">
        <v>333</v>
      </c>
      <c r="B62" s="22" t="s">
        <v>380</v>
      </c>
      <c r="C62" s="22" t="s">
        <v>405</v>
      </c>
      <c r="D62" s="22" t="s">
        <v>406</v>
      </c>
      <c r="E62" s="35" t="s">
        <v>407</v>
      </c>
      <c r="F62" s="22" t="s">
        <v>408</v>
      </c>
      <c r="G62" s="35" t="s">
        <v>409</v>
      </c>
      <c r="H62" s="22" t="s">
        <v>392</v>
      </c>
      <c r="I62" s="22" t="s">
        <v>399</v>
      </c>
      <c r="J62" s="35" t="s">
        <v>410</v>
      </c>
    </row>
    <row r="63" ht="18.75" customHeight="1" spans="1:10">
      <c r="A63" s="210" t="s">
        <v>317</v>
      </c>
      <c r="B63" s="22" t="s">
        <v>380</v>
      </c>
      <c r="C63" s="22" t="s">
        <v>381</v>
      </c>
      <c r="D63" s="22" t="s">
        <v>382</v>
      </c>
      <c r="E63" s="35" t="s">
        <v>383</v>
      </c>
      <c r="F63" s="22" t="s">
        <v>384</v>
      </c>
      <c r="G63" s="35" t="s">
        <v>458</v>
      </c>
      <c r="H63" s="22" t="s">
        <v>386</v>
      </c>
      <c r="I63" s="22" t="s">
        <v>387</v>
      </c>
      <c r="J63" s="35" t="s">
        <v>388</v>
      </c>
    </row>
    <row r="64" ht="18.75" customHeight="1" spans="1:10">
      <c r="A64" s="210" t="s">
        <v>317</v>
      </c>
      <c r="B64" s="22" t="s">
        <v>380</v>
      </c>
      <c r="C64" s="22" t="s">
        <v>381</v>
      </c>
      <c r="D64" s="22" t="s">
        <v>389</v>
      </c>
      <c r="E64" s="35" t="s">
        <v>390</v>
      </c>
      <c r="F64" s="22" t="s">
        <v>384</v>
      </c>
      <c r="G64" s="35" t="s">
        <v>391</v>
      </c>
      <c r="H64" s="22" t="s">
        <v>392</v>
      </c>
      <c r="I64" s="22" t="s">
        <v>387</v>
      </c>
      <c r="J64" s="35" t="s">
        <v>393</v>
      </c>
    </row>
    <row r="65" ht="18.75" customHeight="1" spans="1:10">
      <c r="A65" s="210" t="s">
        <v>317</v>
      </c>
      <c r="B65" s="22" t="s">
        <v>380</v>
      </c>
      <c r="C65" s="22" t="s">
        <v>394</v>
      </c>
      <c r="D65" s="22" t="s">
        <v>395</v>
      </c>
      <c r="E65" s="35" t="s">
        <v>396</v>
      </c>
      <c r="F65" s="22" t="s">
        <v>384</v>
      </c>
      <c r="G65" s="35" t="s">
        <v>397</v>
      </c>
      <c r="H65" s="22" t="s">
        <v>398</v>
      </c>
      <c r="I65" s="22" t="s">
        <v>399</v>
      </c>
      <c r="J65" s="35" t="s">
        <v>400</v>
      </c>
    </row>
    <row r="66" ht="18.75" customHeight="1" spans="1:10">
      <c r="A66" s="210" t="s">
        <v>317</v>
      </c>
      <c r="B66" s="22" t="s">
        <v>380</v>
      </c>
      <c r="C66" s="22" t="s">
        <v>394</v>
      </c>
      <c r="D66" s="22" t="s">
        <v>401</v>
      </c>
      <c r="E66" s="35" t="s">
        <v>402</v>
      </c>
      <c r="F66" s="22" t="s">
        <v>384</v>
      </c>
      <c r="G66" s="35" t="s">
        <v>403</v>
      </c>
      <c r="H66" s="22" t="s">
        <v>398</v>
      </c>
      <c r="I66" s="22" t="s">
        <v>399</v>
      </c>
      <c r="J66" s="35" t="s">
        <v>404</v>
      </c>
    </row>
    <row r="67" ht="18.75" customHeight="1" spans="1:10">
      <c r="A67" s="210" t="s">
        <v>317</v>
      </c>
      <c r="B67" s="22" t="s">
        <v>380</v>
      </c>
      <c r="C67" s="22" t="s">
        <v>405</v>
      </c>
      <c r="D67" s="22" t="s">
        <v>406</v>
      </c>
      <c r="E67" s="35" t="s">
        <v>407</v>
      </c>
      <c r="F67" s="22" t="s">
        <v>408</v>
      </c>
      <c r="G67" s="35" t="s">
        <v>409</v>
      </c>
      <c r="H67" s="22" t="s">
        <v>392</v>
      </c>
      <c r="I67" s="22" t="s">
        <v>399</v>
      </c>
      <c r="J67" s="35" t="s">
        <v>410</v>
      </c>
    </row>
    <row r="68" ht="18.75" customHeight="1" spans="1:10">
      <c r="A68" s="210" t="s">
        <v>305</v>
      </c>
      <c r="B68" s="22" t="s">
        <v>412</v>
      </c>
      <c r="C68" s="22" t="s">
        <v>381</v>
      </c>
      <c r="D68" s="22" t="s">
        <v>382</v>
      </c>
      <c r="E68" s="35" t="s">
        <v>413</v>
      </c>
      <c r="F68" s="22" t="s">
        <v>384</v>
      </c>
      <c r="G68" s="35" t="s">
        <v>459</v>
      </c>
      <c r="H68" s="22" t="s">
        <v>386</v>
      </c>
      <c r="I68" s="22" t="s">
        <v>387</v>
      </c>
      <c r="J68" s="35" t="s">
        <v>460</v>
      </c>
    </row>
    <row r="69" ht="18.75" customHeight="1" spans="1:10">
      <c r="A69" s="210" t="s">
        <v>305</v>
      </c>
      <c r="B69" s="22" t="s">
        <v>412</v>
      </c>
      <c r="C69" s="22" t="s">
        <v>381</v>
      </c>
      <c r="D69" s="22" t="s">
        <v>389</v>
      </c>
      <c r="E69" s="35" t="s">
        <v>390</v>
      </c>
      <c r="F69" s="22" t="s">
        <v>408</v>
      </c>
      <c r="G69" s="35" t="s">
        <v>391</v>
      </c>
      <c r="H69" s="22" t="s">
        <v>392</v>
      </c>
      <c r="I69" s="22" t="s">
        <v>387</v>
      </c>
      <c r="J69" s="35" t="s">
        <v>393</v>
      </c>
    </row>
    <row r="70" ht="18.75" customHeight="1" spans="1:10">
      <c r="A70" s="210" t="s">
        <v>305</v>
      </c>
      <c r="B70" s="22" t="s">
        <v>412</v>
      </c>
      <c r="C70" s="22" t="s">
        <v>394</v>
      </c>
      <c r="D70" s="22" t="s">
        <v>395</v>
      </c>
      <c r="E70" s="35" t="s">
        <v>396</v>
      </c>
      <c r="F70" s="22" t="s">
        <v>384</v>
      </c>
      <c r="G70" s="35" t="s">
        <v>397</v>
      </c>
      <c r="H70" s="22" t="s">
        <v>398</v>
      </c>
      <c r="I70" s="22" t="s">
        <v>399</v>
      </c>
      <c r="J70" s="35" t="s">
        <v>456</v>
      </c>
    </row>
    <row r="71" ht="18.75" customHeight="1" spans="1:10">
      <c r="A71" s="210" t="s">
        <v>305</v>
      </c>
      <c r="B71" s="22" t="s">
        <v>412</v>
      </c>
      <c r="C71" s="22" t="s">
        <v>394</v>
      </c>
      <c r="D71" s="22" t="s">
        <v>401</v>
      </c>
      <c r="E71" s="35" t="s">
        <v>416</v>
      </c>
      <c r="F71" s="22" t="s">
        <v>384</v>
      </c>
      <c r="G71" s="35" t="s">
        <v>403</v>
      </c>
      <c r="H71" s="22" t="s">
        <v>398</v>
      </c>
      <c r="I71" s="22" t="s">
        <v>399</v>
      </c>
      <c r="J71" s="35" t="s">
        <v>417</v>
      </c>
    </row>
    <row r="72" ht="18.75" customHeight="1" spans="1:10">
      <c r="A72" s="210" t="s">
        <v>305</v>
      </c>
      <c r="B72" s="22" t="s">
        <v>412</v>
      </c>
      <c r="C72" s="22" t="s">
        <v>405</v>
      </c>
      <c r="D72" s="22" t="s">
        <v>406</v>
      </c>
      <c r="E72" s="35" t="s">
        <v>407</v>
      </c>
      <c r="F72" s="22" t="s">
        <v>408</v>
      </c>
      <c r="G72" s="35" t="s">
        <v>409</v>
      </c>
      <c r="H72" s="22" t="s">
        <v>392</v>
      </c>
      <c r="I72" s="22" t="s">
        <v>399</v>
      </c>
      <c r="J72" s="35" t="s">
        <v>418</v>
      </c>
    </row>
    <row r="73" ht="18.75" customHeight="1" spans="1:10">
      <c r="A73" s="210" t="s">
        <v>331</v>
      </c>
      <c r="B73" s="22" t="s">
        <v>412</v>
      </c>
      <c r="C73" s="22" t="s">
        <v>381</v>
      </c>
      <c r="D73" s="22" t="s">
        <v>382</v>
      </c>
      <c r="E73" s="35" t="s">
        <v>413</v>
      </c>
      <c r="F73" s="22" t="s">
        <v>384</v>
      </c>
      <c r="G73" s="35" t="s">
        <v>461</v>
      </c>
      <c r="H73" s="22" t="s">
        <v>386</v>
      </c>
      <c r="I73" s="22" t="s">
        <v>387</v>
      </c>
      <c r="J73" s="35" t="s">
        <v>415</v>
      </c>
    </row>
    <row r="74" ht="18.75" customHeight="1" spans="1:10">
      <c r="A74" s="210" t="s">
        <v>331</v>
      </c>
      <c r="B74" s="22" t="s">
        <v>412</v>
      </c>
      <c r="C74" s="22" t="s">
        <v>381</v>
      </c>
      <c r="D74" s="22" t="s">
        <v>389</v>
      </c>
      <c r="E74" s="35" t="s">
        <v>390</v>
      </c>
      <c r="F74" s="22" t="s">
        <v>408</v>
      </c>
      <c r="G74" s="35" t="s">
        <v>391</v>
      </c>
      <c r="H74" s="22" t="s">
        <v>392</v>
      </c>
      <c r="I74" s="22" t="s">
        <v>399</v>
      </c>
      <c r="J74" s="35" t="s">
        <v>393</v>
      </c>
    </row>
    <row r="75" ht="18.75" customHeight="1" spans="1:10">
      <c r="A75" s="210" t="s">
        <v>331</v>
      </c>
      <c r="B75" s="22" t="s">
        <v>412</v>
      </c>
      <c r="C75" s="22" t="s">
        <v>394</v>
      </c>
      <c r="D75" s="22" t="s">
        <v>395</v>
      </c>
      <c r="E75" s="35" t="s">
        <v>396</v>
      </c>
      <c r="F75" s="22" t="s">
        <v>384</v>
      </c>
      <c r="G75" s="35" t="s">
        <v>397</v>
      </c>
      <c r="H75" s="22" t="s">
        <v>398</v>
      </c>
      <c r="I75" s="22" t="s">
        <v>399</v>
      </c>
      <c r="J75" s="35" t="s">
        <v>400</v>
      </c>
    </row>
    <row r="76" ht="18.75" customHeight="1" spans="1:10">
      <c r="A76" s="210" t="s">
        <v>331</v>
      </c>
      <c r="B76" s="22" t="s">
        <v>412</v>
      </c>
      <c r="C76" s="22" t="s">
        <v>394</v>
      </c>
      <c r="D76" s="22" t="s">
        <v>401</v>
      </c>
      <c r="E76" s="35" t="s">
        <v>416</v>
      </c>
      <c r="F76" s="22" t="s">
        <v>384</v>
      </c>
      <c r="G76" s="35" t="s">
        <v>403</v>
      </c>
      <c r="H76" s="22" t="s">
        <v>398</v>
      </c>
      <c r="I76" s="22" t="s">
        <v>399</v>
      </c>
      <c r="J76" s="35" t="s">
        <v>417</v>
      </c>
    </row>
    <row r="77" ht="18.75" customHeight="1" spans="1:10">
      <c r="A77" s="210" t="s">
        <v>331</v>
      </c>
      <c r="B77" s="22" t="s">
        <v>412</v>
      </c>
      <c r="C77" s="22" t="s">
        <v>405</v>
      </c>
      <c r="D77" s="22" t="s">
        <v>406</v>
      </c>
      <c r="E77" s="35" t="s">
        <v>407</v>
      </c>
      <c r="F77" s="22" t="s">
        <v>408</v>
      </c>
      <c r="G77" s="35" t="s">
        <v>409</v>
      </c>
      <c r="H77" s="22" t="s">
        <v>392</v>
      </c>
      <c r="I77" s="22" t="s">
        <v>399</v>
      </c>
      <c r="J77" s="35" t="s">
        <v>418</v>
      </c>
    </row>
    <row r="78" ht="18.75" customHeight="1" spans="1:10">
      <c r="A78" s="210" t="s">
        <v>339</v>
      </c>
      <c r="B78" s="22" t="s">
        <v>462</v>
      </c>
      <c r="C78" s="22" t="s">
        <v>381</v>
      </c>
      <c r="D78" s="22" t="s">
        <v>382</v>
      </c>
      <c r="E78" s="35" t="s">
        <v>463</v>
      </c>
      <c r="F78" s="22" t="s">
        <v>384</v>
      </c>
      <c r="G78" s="35" t="s">
        <v>464</v>
      </c>
      <c r="H78" s="22" t="s">
        <v>386</v>
      </c>
      <c r="I78" s="22" t="s">
        <v>387</v>
      </c>
      <c r="J78" s="35" t="s">
        <v>415</v>
      </c>
    </row>
    <row r="79" ht="18.75" customHeight="1" spans="1:10">
      <c r="A79" s="210" t="s">
        <v>339</v>
      </c>
      <c r="B79" s="22" t="s">
        <v>462</v>
      </c>
      <c r="C79" s="22" t="s">
        <v>381</v>
      </c>
      <c r="D79" s="22" t="s">
        <v>389</v>
      </c>
      <c r="E79" s="35" t="s">
        <v>390</v>
      </c>
      <c r="F79" s="22" t="s">
        <v>384</v>
      </c>
      <c r="G79" s="35" t="s">
        <v>391</v>
      </c>
      <c r="H79" s="22" t="s">
        <v>392</v>
      </c>
      <c r="I79" s="22" t="s">
        <v>399</v>
      </c>
      <c r="J79" s="35" t="s">
        <v>393</v>
      </c>
    </row>
    <row r="80" ht="18.75" customHeight="1" spans="1:10">
      <c r="A80" s="210" t="s">
        <v>339</v>
      </c>
      <c r="B80" s="22" t="s">
        <v>462</v>
      </c>
      <c r="C80" s="22" t="s">
        <v>394</v>
      </c>
      <c r="D80" s="22" t="s">
        <v>395</v>
      </c>
      <c r="E80" s="35" t="s">
        <v>396</v>
      </c>
      <c r="F80" s="22" t="s">
        <v>384</v>
      </c>
      <c r="G80" s="35" t="s">
        <v>397</v>
      </c>
      <c r="H80" s="22" t="s">
        <v>398</v>
      </c>
      <c r="I80" s="22" t="s">
        <v>399</v>
      </c>
      <c r="J80" s="35" t="s">
        <v>400</v>
      </c>
    </row>
    <row r="81" ht="18.75" customHeight="1" spans="1:10">
      <c r="A81" s="210" t="s">
        <v>339</v>
      </c>
      <c r="B81" s="22" t="s">
        <v>462</v>
      </c>
      <c r="C81" s="22" t="s">
        <v>394</v>
      </c>
      <c r="D81" s="22" t="s">
        <v>401</v>
      </c>
      <c r="E81" s="35" t="s">
        <v>416</v>
      </c>
      <c r="F81" s="22" t="s">
        <v>384</v>
      </c>
      <c r="G81" s="35" t="s">
        <v>403</v>
      </c>
      <c r="H81" s="22" t="s">
        <v>398</v>
      </c>
      <c r="I81" s="22" t="s">
        <v>399</v>
      </c>
      <c r="J81" s="35" t="s">
        <v>417</v>
      </c>
    </row>
    <row r="82" ht="18.75" customHeight="1" spans="1:10">
      <c r="A82" s="210" t="s">
        <v>339</v>
      </c>
      <c r="B82" s="22" t="s">
        <v>462</v>
      </c>
      <c r="C82" s="22" t="s">
        <v>405</v>
      </c>
      <c r="D82" s="22" t="s">
        <v>406</v>
      </c>
      <c r="E82" s="35" t="s">
        <v>407</v>
      </c>
      <c r="F82" s="22" t="s">
        <v>408</v>
      </c>
      <c r="G82" s="35" t="s">
        <v>409</v>
      </c>
      <c r="H82" s="22" t="s">
        <v>392</v>
      </c>
      <c r="I82" s="22" t="s">
        <v>399</v>
      </c>
      <c r="J82" s="35" t="s">
        <v>418</v>
      </c>
    </row>
    <row r="83" ht="18.75" customHeight="1" spans="1:10">
      <c r="A83" s="210" t="s">
        <v>321</v>
      </c>
      <c r="B83" s="22" t="s">
        <v>380</v>
      </c>
      <c r="C83" s="22" t="s">
        <v>381</v>
      </c>
      <c r="D83" s="22" t="s">
        <v>382</v>
      </c>
      <c r="E83" s="35" t="s">
        <v>383</v>
      </c>
      <c r="F83" s="22" t="s">
        <v>384</v>
      </c>
      <c r="G83" s="35" t="s">
        <v>465</v>
      </c>
      <c r="H83" s="22" t="s">
        <v>386</v>
      </c>
      <c r="I83" s="22" t="s">
        <v>387</v>
      </c>
      <c r="J83" s="35" t="s">
        <v>388</v>
      </c>
    </row>
    <row r="84" ht="18.75" customHeight="1" spans="1:10">
      <c r="A84" s="210" t="s">
        <v>321</v>
      </c>
      <c r="B84" s="22" t="s">
        <v>380</v>
      </c>
      <c r="C84" s="22" t="s">
        <v>381</v>
      </c>
      <c r="D84" s="22" t="s">
        <v>389</v>
      </c>
      <c r="E84" s="35" t="s">
        <v>390</v>
      </c>
      <c r="F84" s="22" t="s">
        <v>384</v>
      </c>
      <c r="G84" s="35" t="s">
        <v>391</v>
      </c>
      <c r="H84" s="22" t="s">
        <v>392</v>
      </c>
      <c r="I84" s="22" t="s">
        <v>387</v>
      </c>
      <c r="J84" s="35" t="s">
        <v>393</v>
      </c>
    </row>
    <row r="85" ht="18.75" customHeight="1" spans="1:10">
      <c r="A85" s="210" t="s">
        <v>321</v>
      </c>
      <c r="B85" s="22" t="s">
        <v>380</v>
      </c>
      <c r="C85" s="22" t="s">
        <v>394</v>
      </c>
      <c r="D85" s="22" t="s">
        <v>395</v>
      </c>
      <c r="E85" s="35" t="s">
        <v>396</v>
      </c>
      <c r="F85" s="22" t="s">
        <v>384</v>
      </c>
      <c r="G85" s="35" t="s">
        <v>397</v>
      </c>
      <c r="H85" s="22" t="s">
        <v>398</v>
      </c>
      <c r="I85" s="22" t="s">
        <v>399</v>
      </c>
      <c r="J85" s="35" t="s">
        <v>400</v>
      </c>
    </row>
    <row r="86" ht="18.75" customHeight="1" spans="1:10">
      <c r="A86" s="210" t="s">
        <v>321</v>
      </c>
      <c r="B86" s="22" t="s">
        <v>380</v>
      </c>
      <c r="C86" s="22" t="s">
        <v>394</v>
      </c>
      <c r="D86" s="22" t="s">
        <v>401</v>
      </c>
      <c r="E86" s="35" t="s">
        <v>402</v>
      </c>
      <c r="F86" s="22" t="s">
        <v>384</v>
      </c>
      <c r="G86" s="35" t="s">
        <v>403</v>
      </c>
      <c r="H86" s="22" t="s">
        <v>398</v>
      </c>
      <c r="I86" s="22" t="s">
        <v>399</v>
      </c>
      <c r="J86" s="35" t="s">
        <v>404</v>
      </c>
    </row>
    <row r="87" ht="18.75" customHeight="1" spans="1:10">
      <c r="A87" s="210" t="s">
        <v>321</v>
      </c>
      <c r="B87" s="22" t="s">
        <v>380</v>
      </c>
      <c r="C87" s="22" t="s">
        <v>405</v>
      </c>
      <c r="D87" s="22" t="s">
        <v>406</v>
      </c>
      <c r="E87" s="35" t="s">
        <v>407</v>
      </c>
      <c r="F87" s="22" t="s">
        <v>408</v>
      </c>
      <c r="G87" s="35" t="s">
        <v>409</v>
      </c>
      <c r="H87" s="22" t="s">
        <v>392</v>
      </c>
      <c r="I87" s="22" t="s">
        <v>399</v>
      </c>
      <c r="J87" s="35" t="s">
        <v>410</v>
      </c>
    </row>
    <row r="88" ht="18.75" customHeight="1" spans="1:10">
      <c r="A88" s="210" t="s">
        <v>363</v>
      </c>
      <c r="B88" s="22" t="s">
        <v>466</v>
      </c>
      <c r="C88" s="22" t="s">
        <v>381</v>
      </c>
      <c r="D88" s="22" t="s">
        <v>382</v>
      </c>
      <c r="E88" s="35" t="s">
        <v>467</v>
      </c>
      <c r="F88" s="22" t="s">
        <v>384</v>
      </c>
      <c r="G88" s="35" t="s">
        <v>468</v>
      </c>
      <c r="H88" s="22" t="s">
        <v>469</v>
      </c>
      <c r="I88" s="22" t="s">
        <v>387</v>
      </c>
      <c r="J88" s="35" t="s">
        <v>470</v>
      </c>
    </row>
    <row r="89" ht="18.75" customHeight="1" spans="1:10">
      <c r="A89" s="210" t="s">
        <v>363</v>
      </c>
      <c r="B89" s="22" t="s">
        <v>466</v>
      </c>
      <c r="C89" s="22" t="s">
        <v>381</v>
      </c>
      <c r="D89" s="22" t="s">
        <v>471</v>
      </c>
      <c r="E89" s="35" t="s">
        <v>472</v>
      </c>
      <c r="F89" s="22" t="s">
        <v>384</v>
      </c>
      <c r="G89" s="35" t="s">
        <v>473</v>
      </c>
      <c r="H89" s="22" t="s">
        <v>474</v>
      </c>
      <c r="I89" s="22" t="s">
        <v>387</v>
      </c>
      <c r="J89" s="35" t="s">
        <v>475</v>
      </c>
    </row>
    <row r="90" ht="18.75" customHeight="1" spans="1:10">
      <c r="A90" s="210" t="s">
        <v>363</v>
      </c>
      <c r="B90" s="22" t="s">
        <v>466</v>
      </c>
      <c r="C90" s="22" t="s">
        <v>394</v>
      </c>
      <c r="D90" s="22" t="s">
        <v>395</v>
      </c>
      <c r="E90" s="35" t="s">
        <v>396</v>
      </c>
      <c r="F90" s="22" t="s">
        <v>384</v>
      </c>
      <c r="G90" s="35" t="s">
        <v>397</v>
      </c>
      <c r="H90" s="22" t="s">
        <v>398</v>
      </c>
      <c r="I90" s="22" t="s">
        <v>399</v>
      </c>
      <c r="J90" s="35" t="s">
        <v>400</v>
      </c>
    </row>
    <row r="91" ht="18.75" customHeight="1" spans="1:10">
      <c r="A91" s="210" t="s">
        <v>363</v>
      </c>
      <c r="B91" s="22" t="s">
        <v>466</v>
      </c>
      <c r="C91" s="22" t="s">
        <v>394</v>
      </c>
      <c r="D91" s="22" t="s">
        <v>401</v>
      </c>
      <c r="E91" s="35" t="s">
        <v>476</v>
      </c>
      <c r="F91" s="22" t="s">
        <v>384</v>
      </c>
      <c r="G91" s="35" t="s">
        <v>477</v>
      </c>
      <c r="H91" s="22" t="s">
        <v>398</v>
      </c>
      <c r="I91" s="22" t="s">
        <v>399</v>
      </c>
      <c r="J91" s="35" t="s">
        <v>478</v>
      </c>
    </row>
    <row r="92" ht="18.75" customHeight="1" spans="1:10">
      <c r="A92" s="210" t="s">
        <v>363</v>
      </c>
      <c r="B92" s="22" t="s">
        <v>466</v>
      </c>
      <c r="C92" s="22" t="s">
        <v>405</v>
      </c>
      <c r="D92" s="22" t="s">
        <v>406</v>
      </c>
      <c r="E92" s="35" t="s">
        <v>479</v>
      </c>
      <c r="F92" s="22" t="s">
        <v>408</v>
      </c>
      <c r="G92" s="35" t="s">
        <v>409</v>
      </c>
      <c r="H92" s="22" t="s">
        <v>392</v>
      </c>
      <c r="I92" s="22" t="s">
        <v>399</v>
      </c>
      <c r="J92" s="35" t="s">
        <v>480</v>
      </c>
    </row>
    <row r="93" ht="18.75" customHeight="1" spans="1:10">
      <c r="A93" s="210" t="s">
        <v>353</v>
      </c>
      <c r="B93" s="22" t="s">
        <v>481</v>
      </c>
      <c r="C93" s="22" t="s">
        <v>381</v>
      </c>
      <c r="D93" s="22" t="s">
        <v>382</v>
      </c>
      <c r="E93" s="35" t="s">
        <v>482</v>
      </c>
      <c r="F93" s="22" t="s">
        <v>384</v>
      </c>
      <c r="G93" s="35" t="s">
        <v>483</v>
      </c>
      <c r="H93" s="22" t="s">
        <v>392</v>
      </c>
      <c r="I93" s="22" t="s">
        <v>399</v>
      </c>
      <c r="J93" s="35" t="s">
        <v>484</v>
      </c>
    </row>
    <row r="94" ht="18.75" customHeight="1" spans="1:10">
      <c r="A94" s="210" t="s">
        <v>353</v>
      </c>
      <c r="B94" s="22" t="s">
        <v>481</v>
      </c>
      <c r="C94" s="22" t="s">
        <v>394</v>
      </c>
      <c r="D94" s="22" t="s">
        <v>395</v>
      </c>
      <c r="E94" s="35" t="s">
        <v>485</v>
      </c>
      <c r="F94" s="22" t="s">
        <v>384</v>
      </c>
      <c r="G94" s="35" t="s">
        <v>486</v>
      </c>
      <c r="H94" s="22" t="s">
        <v>398</v>
      </c>
      <c r="I94" s="22" t="s">
        <v>399</v>
      </c>
      <c r="J94" s="35" t="s">
        <v>487</v>
      </c>
    </row>
    <row r="95" ht="18.75" customHeight="1" spans="1:10">
      <c r="A95" s="210" t="s">
        <v>353</v>
      </c>
      <c r="B95" s="22" t="s">
        <v>481</v>
      </c>
      <c r="C95" s="22" t="s">
        <v>394</v>
      </c>
      <c r="D95" s="22" t="s">
        <v>401</v>
      </c>
      <c r="E95" s="35" t="s">
        <v>488</v>
      </c>
      <c r="F95" s="22" t="s">
        <v>408</v>
      </c>
      <c r="G95" s="35" t="s">
        <v>403</v>
      </c>
      <c r="H95" s="22" t="s">
        <v>392</v>
      </c>
      <c r="I95" s="22" t="s">
        <v>399</v>
      </c>
      <c r="J95" s="35" t="s">
        <v>489</v>
      </c>
    </row>
    <row r="96" ht="18.75" customHeight="1" spans="1:10">
      <c r="A96" s="210" t="s">
        <v>353</v>
      </c>
      <c r="B96" s="22" t="s">
        <v>481</v>
      </c>
      <c r="C96" s="22" t="s">
        <v>394</v>
      </c>
      <c r="D96" s="22" t="s">
        <v>490</v>
      </c>
      <c r="E96" s="35" t="s">
        <v>491</v>
      </c>
      <c r="F96" s="22" t="s">
        <v>384</v>
      </c>
      <c r="G96" s="35" t="s">
        <v>486</v>
      </c>
      <c r="H96" s="22" t="s">
        <v>398</v>
      </c>
      <c r="I96" s="22" t="s">
        <v>399</v>
      </c>
      <c r="J96" s="35" t="s">
        <v>491</v>
      </c>
    </row>
    <row r="97" ht="18.75" customHeight="1" spans="1:10">
      <c r="A97" s="210" t="s">
        <v>353</v>
      </c>
      <c r="B97" s="22" t="s">
        <v>481</v>
      </c>
      <c r="C97" s="22" t="s">
        <v>405</v>
      </c>
      <c r="D97" s="22" t="s">
        <v>406</v>
      </c>
      <c r="E97" s="35" t="s">
        <v>492</v>
      </c>
      <c r="F97" s="22" t="s">
        <v>408</v>
      </c>
      <c r="G97" s="35" t="s">
        <v>493</v>
      </c>
      <c r="H97" s="22" t="s">
        <v>392</v>
      </c>
      <c r="I97" s="22" t="s">
        <v>387</v>
      </c>
      <c r="J97" s="35" t="s">
        <v>492</v>
      </c>
    </row>
    <row r="98" ht="18.75" customHeight="1" spans="1:10">
      <c r="A98" s="210" t="s">
        <v>361</v>
      </c>
      <c r="B98" s="22" t="s">
        <v>494</v>
      </c>
      <c r="C98" s="22" t="s">
        <v>381</v>
      </c>
      <c r="D98" s="22" t="s">
        <v>382</v>
      </c>
      <c r="E98" s="35" t="s">
        <v>467</v>
      </c>
      <c r="F98" s="22" t="s">
        <v>384</v>
      </c>
      <c r="G98" s="35" t="s">
        <v>495</v>
      </c>
      <c r="H98" s="22" t="s">
        <v>469</v>
      </c>
      <c r="I98" s="22" t="s">
        <v>387</v>
      </c>
      <c r="J98" s="35" t="s">
        <v>470</v>
      </c>
    </row>
    <row r="99" ht="18.75" customHeight="1" spans="1:10">
      <c r="A99" s="210" t="s">
        <v>361</v>
      </c>
      <c r="B99" s="22" t="s">
        <v>494</v>
      </c>
      <c r="C99" s="22" t="s">
        <v>381</v>
      </c>
      <c r="D99" s="22" t="s">
        <v>471</v>
      </c>
      <c r="E99" s="35" t="s">
        <v>472</v>
      </c>
      <c r="F99" s="22" t="s">
        <v>384</v>
      </c>
      <c r="G99" s="35" t="s">
        <v>496</v>
      </c>
      <c r="H99" s="22" t="s">
        <v>474</v>
      </c>
      <c r="I99" s="22" t="s">
        <v>387</v>
      </c>
      <c r="J99" s="35" t="s">
        <v>475</v>
      </c>
    </row>
    <row r="100" ht="18.75" customHeight="1" spans="1:10">
      <c r="A100" s="210" t="s">
        <v>361</v>
      </c>
      <c r="B100" s="22" t="s">
        <v>494</v>
      </c>
      <c r="C100" s="22" t="s">
        <v>394</v>
      </c>
      <c r="D100" s="22" t="s">
        <v>395</v>
      </c>
      <c r="E100" s="35" t="s">
        <v>396</v>
      </c>
      <c r="F100" s="22" t="s">
        <v>384</v>
      </c>
      <c r="G100" s="35" t="s">
        <v>397</v>
      </c>
      <c r="H100" s="22" t="s">
        <v>398</v>
      </c>
      <c r="I100" s="22" t="s">
        <v>399</v>
      </c>
      <c r="J100" s="35" t="s">
        <v>400</v>
      </c>
    </row>
    <row r="101" ht="18.75" customHeight="1" spans="1:10">
      <c r="A101" s="210" t="s">
        <v>361</v>
      </c>
      <c r="B101" s="22" t="s">
        <v>494</v>
      </c>
      <c r="C101" s="22" t="s">
        <v>394</v>
      </c>
      <c r="D101" s="22" t="s">
        <v>401</v>
      </c>
      <c r="E101" s="35" t="s">
        <v>497</v>
      </c>
      <c r="F101" s="22" t="s">
        <v>384</v>
      </c>
      <c r="G101" s="35" t="s">
        <v>403</v>
      </c>
      <c r="H101" s="22" t="s">
        <v>398</v>
      </c>
      <c r="I101" s="22" t="s">
        <v>399</v>
      </c>
      <c r="J101" s="35" t="s">
        <v>498</v>
      </c>
    </row>
    <row r="102" ht="18.75" customHeight="1" spans="1:10">
      <c r="A102" s="210" t="s">
        <v>361</v>
      </c>
      <c r="B102" s="22" t="s">
        <v>494</v>
      </c>
      <c r="C102" s="22" t="s">
        <v>405</v>
      </c>
      <c r="D102" s="22" t="s">
        <v>406</v>
      </c>
      <c r="E102" s="35" t="s">
        <v>407</v>
      </c>
      <c r="F102" s="22" t="s">
        <v>384</v>
      </c>
      <c r="G102" s="35" t="s">
        <v>409</v>
      </c>
      <c r="H102" s="22" t="s">
        <v>392</v>
      </c>
      <c r="I102" s="22" t="s">
        <v>399</v>
      </c>
      <c r="J102" s="35" t="s">
        <v>499</v>
      </c>
    </row>
    <row r="103" ht="18.75" customHeight="1" spans="1:10">
      <c r="A103" s="210" t="s">
        <v>335</v>
      </c>
      <c r="B103" s="22" t="s">
        <v>500</v>
      </c>
      <c r="C103" s="22" t="s">
        <v>381</v>
      </c>
      <c r="D103" s="22" t="s">
        <v>382</v>
      </c>
      <c r="E103" s="35" t="s">
        <v>501</v>
      </c>
      <c r="F103" s="22" t="s">
        <v>384</v>
      </c>
      <c r="G103" s="35" t="s">
        <v>502</v>
      </c>
      <c r="H103" s="22" t="s">
        <v>386</v>
      </c>
      <c r="I103" s="22" t="s">
        <v>387</v>
      </c>
      <c r="J103" s="35" t="s">
        <v>430</v>
      </c>
    </row>
    <row r="104" ht="18.75" customHeight="1" spans="1:10">
      <c r="A104" s="210" t="s">
        <v>335</v>
      </c>
      <c r="B104" s="22" t="s">
        <v>500</v>
      </c>
      <c r="C104" s="22" t="s">
        <v>381</v>
      </c>
      <c r="D104" s="22" t="s">
        <v>389</v>
      </c>
      <c r="E104" s="35" t="s">
        <v>503</v>
      </c>
      <c r="F104" s="22" t="s">
        <v>384</v>
      </c>
      <c r="G104" s="35" t="s">
        <v>391</v>
      </c>
      <c r="H104" s="22" t="s">
        <v>392</v>
      </c>
      <c r="I104" s="22" t="s">
        <v>387</v>
      </c>
      <c r="J104" s="35" t="s">
        <v>432</v>
      </c>
    </row>
    <row r="105" ht="18.75" customHeight="1" spans="1:10">
      <c r="A105" s="210" t="s">
        <v>335</v>
      </c>
      <c r="B105" s="22" t="s">
        <v>500</v>
      </c>
      <c r="C105" s="22" t="s">
        <v>394</v>
      </c>
      <c r="D105" s="22" t="s">
        <v>395</v>
      </c>
      <c r="E105" s="35" t="s">
        <v>396</v>
      </c>
      <c r="F105" s="22" t="s">
        <v>384</v>
      </c>
      <c r="G105" s="35" t="s">
        <v>397</v>
      </c>
      <c r="H105" s="22" t="s">
        <v>398</v>
      </c>
      <c r="I105" s="22" t="s">
        <v>399</v>
      </c>
      <c r="J105" s="35" t="s">
        <v>433</v>
      </c>
    </row>
    <row r="106" ht="18.75" customHeight="1" spans="1:10">
      <c r="A106" s="210" t="s">
        <v>335</v>
      </c>
      <c r="B106" s="22" t="s">
        <v>500</v>
      </c>
      <c r="C106" s="22" t="s">
        <v>394</v>
      </c>
      <c r="D106" s="22" t="s">
        <v>401</v>
      </c>
      <c r="E106" s="35" t="s">
        <v>434</v>
      </c>
      <c r="F106" s="22" t="s">
        <v>384</v>
      </c>
      <c r="G106" s="35" t="s">
        <v>403</v>
      </c>
      <c r="H106" s="22" t="s">
        <v>398</v>
      </c>
      <c r="I106" s="22" t="s">
        <v>399</v>
      </c>
      <c r="J106" s="35" t="s">
        <v>435</v>
      </c>
    </row>
    <row r="107" ht="18.75" customHeight="1" spans="1:10">
      <c r="A107" s="210" t="s">
        <v>335</v>
      </c>
      <c r="B107" s="22" t="s">
        <v>500</v>
      </c>
      <c r="C107" s="22" t="s">
        <v>405</v>
      </c>
      <c r="D107" s="22" t="s">
        <v>406</v>
      </c>
      <c r="E107" s="35" t="s">
        <v>407</v>
      </c>
      <c r="F107" s="22" t="s">
        <v>408</v>
      </c>
      <c r="G107" s="35" t="s">
        <v>409</v>
      </c>
      <c r="H107" s="22" t="s">
        <v>392</v>
      </c>
      <c r="I107" s="22" t="s">
        <v>399</v>
      </c>
      <c r="J107" s="35" t="s">
        <v>436</v>
      </c>
    </row>
    <row r="108" ht="18.75" customHeight="1" spans="1:10">
      <c r="A108" s="210" t="s">
        <v>337</v>
      </c>
      <c r="B108" s="22" t="s">
        <v>504</v>
      </c>
      <c r="C108" s="22" t="s">
        <v>381</v>
      </c>
      <c r="D108" s="22" t="s">
        <v>382</v>
      </c>
      <c r="E108" s="35" t="s">
        <v>501</v>
      </c>
      <c r="F108" s="22" t="s">
        <v>384</v>
      </c>
      <c r="G108" s="35" t="s">
        <v>505</v>
      </c>
      <c r="H108" s="22" t="s">
        <v>386</v>
      </c>
      <c r="I108" s="22" t="s">
        <v>387</v>
      </c>
      <c r="J108" s="35" t="s">
        <v>430</v>
      </c>
    </row>
    <row r="109" ht="18.75" customHeight="1" spans="1:10">
      <c r="A109" s="210" t="s">
        <v>337</v>
      </c>
      <c r="B109" s="22" t="s">
        <v>504</v>
      </c>
      <c r="C109" s="22" t="s">
        <v>381</v>
      </c>
      <c r="D109" s="22" t="s">
        <v>389</v>
      </c>
      <c r="E109" s="35" t="s">
        <v>503</v>
      </c>
      <c r="F109" s="22" t="s">
        <v>384</v>
      </c>
      <c r="G109" s="35" t="s">
        <v>391</v>
      </c>
      <c r="H109" s="22" t="s">
        <v>392</v>
      </c>
      <c r="I109" s="22" t="s">
        <v>387</v>
      </c>
      <c r="J109" s="35" t="s">
        <v>432</v>
      </c>
    </row>
    <row r="110" ht="18.75" customHeight="1" spans="1:10">
      <c r="A110" s="210" t="s">
        <v>337</v>
      </c>
      <c r="B110" s="22" t="s">
        <v>504</v>
      </c>
      <c r="C110" s="22" t="s">
        <v>394</v>
      </c>
      <c r="D110" s="22" t="s">
        <v>395</v>
      </c>
      <c r="E110" s="35" t="s">
        <v>396</v>
      </c>
      <c r="F110" s="22" t="s">
        <v>384</v>
      </c>
      <c r="G110" s="35" t="s">
        <v>397</v>
      </c>
      <c r="H110" s="22" t="s">
        <v>398</v>
      </c>
      <c r="I110" s="22" t="s">
        <v>399</v>
      </c>
      <c r="J110" s="35" t="s">
        <v>433</v>
      </c>
    </row>
    <row r="111" ht="18.75" customHeight="1" spans="1:10">
      <c r="A111" s="210" t="s">
        <v>337</v>
      </c>
      <c r="B111" s="22" t="s">
        <v>504</v>
      </c>
      <c r="C111" s="22" t="s">
        <v>394</v>
      </c>
      <c r="D111" s="22" t="s">
        <v>401</v>
      </c>
      <c r="E111" s="35" t="s">
        <v>434</v>
      </c>
      <c r="F111" s="22" t="s">
        <v>384</v>
      </c>
      <c r="G111" s="35" t="s">
        <v>403</v>
      </c>
      <c r="H111" s="22" t="s">
        <v>398</v>
      </c>
      <c r="I111" s="22" t="s">
        <v>399</v>
      </c>
      <c r="J111" s="35" t="s">
        <v>435</v>
      </c>
    </row>
    <row r="112" ht="18.75" customHeight="1" spans="1:10">
      <c r="A112" s="210" t="s">
        <v>337</v>
      </c>
      <c r="B112" s="22" t="s">
        <v>504</v>
      </c>
      <c r="C112" s="22" t="s">
        <v>405</v>
      </c>
      <c r="D112" s="22" t="s">
        <v>406</v>
      </c>
      <c r="E112" s="35" t="s">
        <v>407</v>
      </c>
      <c r="F112" s="22" t="s">
        <v>408</v>
      </c>
      <c r="G112" s="35" t="s">
        <v>409</v>
      </c>
      <c r="H112" s="22" t="s">
        <v>392</v>
      </c>
      <c r="I112" s="22" t="s">
        <v>399</v>
      </c>
      <c r="J112" s="35" t="s">
        <v>436</v>
      </c>
    </row>
    <row r="113" ht="18.75" customHeight="1" spans="1:10">
      <c r="A113" s="210" t="s">
        <v>357</v>
      </c>
      <c r="B113" s="22" t="s">
        <v>494</v>
      </c>
      <c r="C113" s="22" t="s">
        <v>381</v>
      </c>
      <c r="D113" s="22" t="s">
        <v>382</v>
      </c>
      <c r="E113" s="35" t="s">
        <v>506</v>
      </c>
      <c r="F113" s="22" t="s">
        <v>384</v>
      </c>
      <c r="G113" s="35" t="s">
        <v>507</v>
      </c>
      <c r="H113" s="22" t="s">
        <v>469</v>
      </c>
      <c r="I113" s="22" t="s">
        <v>387</v>
      </c>
      <c r="J113" s="35" t="s">
        <v>508</v>
      </c>
    </row>
    <row r="114" ht="18.75" customHeight="1" spans="1:10">
      <c r="A114" s="210" t="s">
        <v>357</v>
      </c>
      <c r="B114" s="22" t="s">
        <v>494</v>
      </c>
      <c r="C114" s="22" t="s">
        <v>381</v>
      </c>
      <c r="D114" s="22" t="s">
        <v>471</v>
      </c>
      <c r="E114" s="35" t="s">
        <v>472</v>
      </c>
      <c r="F114" s="22" t="s">
        <v>384</v>
      </c>
      <c r="G114" s="35" t="s">
        <v>509</v>
      </c>
      <c r="H114" s="22" t="s">
        <v>474</v>
      </c>
      <c r="I114" s="22" t="s">
        <v>387</v>
      </c>
      <c r="J114" s="35" t="s">
        <v>475</v>
      </c>
    </row>
    <row r="115" ht="18.75" customHeight="1" spans="1:10">
      <c r="A115" s="210" t="s">
        <v>357</v>
      </c>
      <c r="B115" s="22" t="s">
        <v>494</v>
      </c>
      <c r="C115" s="22" t="s">
        <v>394</v>
      </c>
      <c r="D115" s="22" t="s">
        <v>395</v>
      </c>
      <c r="E115" s="35" t="s">
        <v>396</v>
      </c>
      <c r="F115" s="22" t="s">
        <v>384</v>
      </c>
      <c r="G115" s="35" t="s">
        <v>397</v>
      </c>
      <c r="H115" s="22" t="s">
        <v>398</v>
      </c>
      <c r="I115" s="22" t="s">
        <v>399</v>
      </c>
      <c r="J115" s="35" t="s">
        <v>400</v>
      </c>
    </row>
    <row r="116" ht="18.75" customHeight="1" spans="1:10">
      <c r="A116" s="210" t="s">
        <v>357</v>
      </c>
      <c r="B116" s="22" t="s">
        <v>494</v>
      </c>
      <c r="C116" s="22" t="s">
        <v>394</v>
      </c>
      <c r="D116" s="22" t="s">
        <v>401</v>
      </c>
      <c r="E116" s="35" t="s">
        <v>497</v>
      </c>
      <c r="F116" s="22" t="s">
        <v>384</v>
      </c>
      <c r="G116" s="35" t="s">
        <v>403</v>
      </c>
      <c r="H116" s="22" t="s">
        <v>398</v>
      </c>
      <c r="I116" s="22" t="s">
        <v>399</v>
      </c>
      <c r="J116" s="35" t="s">
        <v>498</v>
      </c>
    </row>
    <row r="117" ht="18.75" customHeight="1" spans="1:10">
      <c r="A117" s="210" t="s">
        <v>357</v>
      </c>
      <c r="B117" s="22" t="s">
        <v>494</v>
      </c>
      <c r="C117" s="22" t="s">
        <v>405</v>
      </c>
      <c r="D117" s="22" t="s">
        <v>406</v>
      </c>
      <c r="E117" s="35" t="s">
        <v>407</v>
      </c>
      <c r="F117" s="22" t="s">
        <v>408</v>
      </c>
      <c r="G117" s="35" t="s">
        <v>510</v>
      </c>
      <c r="H117" s="22" t="s">
        <v>392</v>
      </c>
      <c r="I117" s="22" t="s">
        <v>399</v>
      </c>
      <c r="J117" s="35" t="s">
        <v>499</v>
      </c>
    </row>
    <row r="118" ht="18.75" customHeight="1" spans="1:10">
      <c r="A118" s="210" t="s">
        <v>365</v>
      </c>
      <c r="B118" s="22" t="s">
        <v>511</v>
      </c>
      <c r="C118" s="22" t="s">
        <v>381</v>
      </c>
      <c r="D118" s="22" t="s">
        <v>382</v>
      </c>
      <c r="E118" s="35" t="s">
        <v>512</v>
      </c>
      <c r="F118" s="22" t="s">
        <v>384</v>
      </c>
      <c r="G118" s="35" t="s">
        <v>513</v>
      </c>
      <c r="H118" s="22" t="s">
        <v>469</v>
      </c>
      <c r="I118" s="22" t="s">
        <v>387</v>
      </c>
      <c r="J118" s="35" t="s">
        <v>514</v>
      </c>
    </row>
    <row r="119" ht="18.75" customHeight="1" spans="1:10">
      <c r="A119" s="210" t="s">
        <v>365</v>
      </c>
      <c r="B119" s="22" t="s">
        <v>511</v>
      </c>
      <c r="C119" s="22" t="s">
        <v>381</v>
      </c>
      <c r="D119" s="22" t="s">
        <v>471</v>
      </c>
      <c r="E119" s="35" t="s">
        <v>515</v>
      </c>
      <c r="F119" s="22" t="s">
        <v>408</v>
      </c>
      <c r="G119" s="35" t="s">
        <v>516</v>
      </c>
      <c r="H119" s="22" t="s">
        <v>398</v>
      </c>
      <c r="I119" s="22" t="s">
        <v>399</v>
      </c>
      <c r="J119" s="35" t="s">
        <v>517</v>
      </c>
    </row>
    <row r="120" ht="18.75" customHeight="1" spans="1:10">
      <c r="A120" s="210" t="s">
        <v>365</v>
      </c>
      <c r="B120" s="22" t="s">
        <v>511</v>
      </c>
      <c r="C120" s="22" t="s">
        <v>394</v>
      </c>
      <c r="D120" s="22" t="s">
        <v>401</v>
      </c>
      <c r="E120" s="35" t="s">
        <v>518</v>
      </c>
      <c r="F120" s="22" t="s">
        <v>384</v>
      </c>
      <c r="G120" s="35" t="s">
        <v>477</v>
      </c>
      <c r="H120" s="22" t="s">
        <v>398</v>
      </c>
      <c r="I120" s="22" t="s">
        <v>399</v>
      </c>
      <c r="J120" s="35" t="s">
        <v>519</v>
      </c>
    </row>
    <row r="121" ht="18.75" customHeight="1" spans="1:10">
      <c r="A121" s="210" t="s">
        <v>365</v>
      </c>
      <c r="B121" s="22" t="s">
        <v>511</v>
      </c>
      <c r="C121" s="22" t="s">
        <v>394</v>
      </c>
      <c r="D121" s="22" t="s">
        <v>520</v>
      </c>
      <c r="E121" s="35" t="s">
        <v>521</v>
      </c>
      <c r="F121" s="22" t="s">
        <v>384</v>
      </c>
      <c r="G121" s="35" t="s">
        <v>522</v>
      </c>
      <c r="H121" s="22" t="s">
        <v>398</v>
      </c>
      <c r="I121" s="22" t="s">
        <v>399</v>
      </c>
      <c r="J121" s="35" t="s">
        <v>523</v>
      </c>
    </row>
    <row r="122" ht="18.75" customHeight="1" spans="1:10">
      <c r="A122" s="210" t="s">
        <v>365</v>
      </c>
      <c r="B122" s="22" t="s">
        <v>511</v>
      </c>
      <c r="C122" s="22" t="s">
        <v>405</v>
      </c>
      <c r="D122" s="22" t="s">
        <v>406</v>
      </c>
      <c r="E122" s="35" t="s">
        <v>407</v>
      </c>
      <c r="F122" s="22" t="s">
        <v>408</v>
      </c>
      <c r="G122" s="35" t="s">
        <v>409</v>
      </c>
      <c r="H122" s="22" t="s">
        <v>392</v>
      </c>
      <c r="I122" s="22" t="s">
        <v>399</v>
      </c>
      <c r="J122" s="35" t="s">
        <v>524</v>
      </c>
    </row>
    <row r="123" ht="18.75" customHeight="1" spans="1:10">
      <c r="A123" s="210" t="s">
        <v>344</v>
      </c>
      <c r="B123" s="22" t="s">
        <v>525</v>
      </c>
      <c r="C123" s="22" t="s">
        <v>381</v>
      </c>
      <c r="D123" s="22" t="s">
        <v>382</v>
      </c>
      <c r="E123" s="35" t="s">
        <v>526</v>
      </c>
      <c r="F123" s="22" t="s">
        <v>384</v>
      </c>
      <c r="G123" s="35" t="s">
        <v>527</v>
      </c>
      <c r="H123" s="22" t="s">
        <v>469</v>
      </c>
      <c r="I123" s="22" t="s">
        <v>387</v>
      </c>
      <c r="J123" s="35" t="s">
        <v>528</v>
      </c>
    </row>
    <row r="124" ht="18.75" customHeight="1" spans="1:10">
      <c r="A124" s="210" t="s">
        <v>344</v>
      </c>
      <c r="B124" s="22" t="s">
        <v>525</v>
      </c>
      <c r="C124" s="22" t="s">
        <v>381</v>
      </c>
      <c r="D124" s="22" t="s">
        <v>471</v>
      </c>
      <c r="E124" s="35" t="s">
        <v>529</v>
      </c>
      <c r="F124" s="22" t="s">
        <v>384</v>
      </c>
      <c r="G124" s="35" t="s">
        <v>530</v>
      </c>
      <c r="H124" s="22" t="s">
        <v>531</v>
      </c>
      <c r="I124" s="22" t="s">
        <v>387</v>
      </c>
      <c r="J124" s="35" t="s">
        <v>532</v>
      </c>
    </row>
    <row r="125" ht="18.75" customHeight="1" spans="1:10">
      <c r="A125" s="210" t="s">
        <v>344</v>
      </c>
      <c r="B125" s="22" t="s">
        <v>525</v>
      </c>
      <c r="C125" s="22" t="s">
        <v>394</v>
      </c>
      <c r="D125" s="22" t="s">
        <v>395</v>
      </c>
      <c r="E125" s="35" t="s">
        <v>396</v>
      </c>
      <c r="F125" s="22" t="s">
        <v>384</v>
      </c>
      <c r="G125" s="35" t="s">
        <v>397</v>
      </c>
      <c r="H125" s="22" t="s">
        <v>398</v>
      </c>
      <c r="I125" s="22" t="s">
        <v>399</v>
      </c>
      <c r="J125" s="35" t="s">
        <v>433</v>
      </c>
    </row>
    <row r="126" ht="18.75" customHeight="1" spans="1:10">
      <c r="A126" s="210" t="s">
        <v>344</v>
      </c>
      <c r="B126" s="22" t="s">
        <v>525</v>
      </c>
      <c r="C126" s="22" t="s">
        <v>394</v>
      </c>
      <c r="D126" s="22" t="s">
        <v>401</v>
      </c>
      <c r="E126" s="35" t="s">
        <v>533</v>
      </c>
      <c r="F126" s="22" t="s">
        <v>384</v>
      </c>
      <c r="G126" s="35" t="s">
        <v>534</v>
      </c>
      <c r="H126" s="22" t="s">
        <v>398</v>
      </c>
      <c r="I126" s="22" t="s">
        <v>399</v>
      </c>
      <c r="J126" s="35" t="s">
        <v>535</v>
      </c>
    </row>
    <row r="127" ht="18.75" customHeight="1" spans="1:10">
      <c r="A127" s="210" t="s">
        <v>344</v>
      </c>
      <c r="B127" s="22" t="s">
        <v>525</v>
      </c>
      <c r="C127" s="22" t="s">
        <v>405</v>
      </c>
      <c r="D127" s="22" t="s">
        <v>406</v>
      </c>
      <c r="E127" s="35" t="s">
        <v>536</v>
      </c>
      <c r="F127" s="22" t="s">
        <v>408</v>
      </c>
      <c r="G127" s="35" t="s">
        <v>409</v>
      </c>
      <c r="H127" s="22" t="s">
        <v>392</v>
      </c>
      <c r="I127" s="22" t="s">
        <v>399</v>
      </c>
      <c r="J127" s="35" t="s">
        <v>537</v>
      </c>
    </row>
    <row r="128" ht="18.75" customHeight="1" spans="1:10">
      <c r="A128" s="210" t="s">
        <v>351</v>
      </c>
      <c r="B128" s="22" t="s">
        <v>427</v>
      </c>
      <c r="C128" s="22" t="s">
        <v>381</v>
      </c>
      <c r="D128" s="22" t="s">
        <v>382</v>
      </c>
      <c r="E128" s="35" t="s">
        <v>538</v>
      </c>
      <c r="F128" s="22" t="s">
        <v>384</v>
      </c>
      <c r="G128" s="35" t="s">
        <v>429</v>
      </c>
      <c r="H128" s="22" t="s">
        <v>386</v>
      </c>
      <c r="I128" s="22" t="s">
        <v>387</v>
      </c>
      <c r="J128" s="35" t="s">
        <v>430</v>
      </c>
    </row>
    <row r="129" ht="18.75" customHeight="1" spans="1:10">
      <c r="A129" s="210" t="s">
        <v>351</v>
      </c>
      <c r="B129" s="22" t="s">
        <v>427</v>
      </c>
      <c r="C129" s="22" t="s">
        <v>381</v>
      </c>
      <c r="D129" s="22" t="s">
        <v>389</v>
      </c>
      <c r="E129" s="35" t="s">
        <v>539</v>
      </c>
      <c r="F129" s="22" t="s">
        <v>384</v>
      </c>
      <c r="G129" s="35" t="s">
        <v>391</v>
      </c>
      <c r="H129" s="22" t="s">
        <v>392</v>
      </c>
      <c r="I129" s="22" t="s">
        <v>387</v>
      </c>
      <c r="J129" s="35" t="s">
        <v>432</v>
      </c>
    </row>
    <row r="130" ht="18.75" customHeight="1" spans="1:10">
      <c r="A130" s="210" t="s">
        <v>351</v>
      </c>
      <c r="B130" s="22" t="s">
        <v>427</v>
      </c>
      <c r="C130" s="22" t="s">
        <v>394</v>
      </c>
      <c r="D130" s="22" t="s">
        <v>395</v>
      </c>
      <c r="E130" s="35" t="s">
        <v>396</v>
      </c>
      <c r="F130" s="22" t="s">
        <v>384</v>
      </c>
      <c r="G130" s="35" t="s">
        <v>397</v>
      </c>
      <c r="H130" s="22" t="s">
        <v>398</v>
      </c>
      <c r="I130" s="22" t="s">
        <v>399</v>
      </c>
      <c r="J130" s="35" t="s">
        <v>433</v>
      </c>
    </row>
    <row r="131" ht="18.75" customHeight="1" spans="1:10">
      <c r="A131" s="210" t="s">
        <v>351</v>
      </c>
      <c r="B131" s="22" t="s">
        <v>427</v>
      </c>
      <c r="C131" s="22" t="s">
        <v>394</v>
      </c>
      <c r="D131" s="22" t="s">
        <v>401</v>
      </c>
      <c r="E131" s="35" t="s">
        <v>434</v>
      </c>
      <c r="F131" s="22" t="s">
        <v>384</v>
      </c>
      <c r="G131" s="35" t="s">
        <v>403</v>
      </c>
      <c r="H131" s="22" t="s">
        <v>398</v>
      </c>
      <c r="I131" s="22" t="s">
        <v>399</v>
      </c>
      <c r="J131" s="35" t="s">
        <v>435</v>
      </c>
    </row>
    <row r="132" ht="18.75" customHeight="1" spans="1:10">
      <c r="A132" s="210" t="s">
        <v>351</v>
      </c>
      <c r="B132" s="22" t="s">
        <v>427</v>
      </c>
      <c r="C132" s="22" t="s">
        <v>405</v>
      </c>
      <c r="D132" s="22" t="s">
        <v>406</v>
      </c>
      <c r="E132" s="35" t="s">
        <v>407</v>
      </c>
      <c r="F132" s="22" t="s">
        <v>408</v>
      </c>
      <c r="G132" s="35" t="s">
        <v>409</v>
      </c>
      <c r="H132" s="22" t="s">
        <v>392</v>
      </c>
      <c r="I132" s="22" t="s">
        <v>399</v>
      </c>
      <c r="J132" s="35" t="s">
        <v>540</v>
      </c>
    </row>
    <row r="133" ht="18.75" customHeight="1" spans="1:10">
      <c r="A133" s="210" t="s">
        <v>323</v>
      </c>
      <c r="B133" s="22" t="s">
        <v>412</v>
      </c>
      <c r="C133" s="22" t="s">
        <v>381</v>
      </c>
      <c r="D133" s="22" t="s">
        <v>382</v>
      </c>
      <c r="E133" s="35" t="s">
        <v>413</v>
      </c>
      <c r="F133" s="22" t="s">
        <v>384</v>
      </c>
      <c r="G133" s="35" t="s">
        <v>541</v>
      </c>
      <c r="H133" s="22" t="s">
        <v>386</v>
      </c>
      <c r="I133" s="22" t="s">
        <v>387</v>
      </c>
      <c r="J133" s="35" t="s">
        <v>415</v>
      </c>
    </row>
    <row r="134" ht="18.75" customHeight="1" spans="1:10">
      <c r="A134" s="210" t="s">
        <v>323</v>
      </c>
      <c r="B134" s="22" t="s">
        <v>412</v>
      </c>
      <c r="C134" s="22" t="s">
        <v>381</v>
      </c>
      <c r="D134" s="22" t="s">
        <v>389</v>
      </c>
      <c r="E134" s="35" t="s">
        <v>390</v>
      </c>
      <c r="F134" s="22" t="s">
        <v>408</v>
      </c>
      <c r="G134" s="35" t="s">
        <v>391</v>
      </c>
      <c r="H134" s="22" t="s">
        <v>392</v>
      </c>
      <c r="I134" s="22" t="s">
        <v>399</v>
      </c>
      <c r="J134" s="35" t="s">
        <v>393</v>
      </c>
    </row>
    <row r="135" ht="18.75" customHeight="1" spans="1:10">
      <c r="A135" s="210" t="s">
        <v>323</v>
      </c>
      <c r="B135" s="22" t="s">
        <v>412</v>
      </c>
      <c r="C135" s="22" t="s">
        <v>394</v>
      </c>
      <c r="D135" s="22" t="s">
        <v>395</v>
      </c>
      <c r="E135" s="35" t="s">
        <v>396</v>
      </c>
      <c r="F135" s="22" t="s">
        <v>384</v>
      </c>
      <c r="G135" s="35" t="s">
        <v>397</v>
      </c>
      <c r="H135" s="22" t="s">
        <v>398</v>
      </c>
      <c r="I135" s="22" t="s">
        <v>399</v>
      </c>
      <c r="J135" s="35" t="s">
        <v>400</v>
      </c>
    </row>
    <row r="136" ht="18.75" customHeight="1" spans="1:10">
      <c r="A136" s="210" t="s">
        <v>323</v>
      </c>
      <c r="B136" s="22" t="s">
        <v>412</v>
      </c>
      <c r="C136" s="22" t="s">
        <v>394</v>
      </c>
      <c r="D136" s="22" t="s">
        <v>401</v>
      </c>
      <c r="E136" s="35" t="s">
        <v>416</v>
      </c>
      <c r="F136" s="22" t="s">
        <v>384</v>
      </c>
      <c r="G136" s="35" t="s">
        <v>403</v>
      </c>
      <c r="H136" s="22" t="s">
        <v>398</v>
      </c>
      <c r="I136" s="22" t="s">
        <v>399</v>
      </c>
      <c r="J136" s="35" t="s">
        <v>417</v>
      </c>
    </row>
    <row r="137" ht="18.75" customHeight="1" spans="1:10">
      <c r="A137" s="210" t="s">
        <v>323</v>
      </c>
      <c r="B137" s="22" t="s">
        <v>412</v>
      </c>
      <c r="C137" s="22" t="s">
        <v>405</v>
      </c>
      <c r="D137" s="22" t="s">
        <v>406</v>
      </c>
      <c r="E137" s="35" t="s">
        <v>407</v>
      </c>
      <c r="F137" s="22" t="s">
        <v>408</v>
      </c>
      <c r="G137" s="35" t="s">
        <v>409</v>
      </c>
      <c r="H137" s="22" t="s">
        <v>392</v>
      </c>
      <c r="I137" s="22" t="s">
        <v>399</v>
      </c>
      <c r="J137" s="35" t="s">
        <v>418</v>
      </c>
    </row>
    <row r="138" ht="18.75" customHeight="1" spans="1:10">
      <c r="A138" s="210" t="s">
        <v>315</v>
      </c>
      <c r="B138" s="22" t="s">
        <v>542</v>
      </c>
      <c r="C138" s="22" t="s">
        <v>381</v>
      </c>
      <c r="D138" s="22" t="s">
        <v>382</v>
      </c>
      <c r="E138" s="35" t="s">
        <v>543</v>
      </c>
      <c r="F138" s="22" t="s">
        <v>384</v>
      </c>
      <c r="G138" s="35" t="s">
        <v>544</v>
      </c>
      <c r="H138" s="22" t="s">
        <v>386</v>
      </c>
      <c r="I138" s="22" t="s">
        <v>387</v>
      </c>
      <c r="J138" s="35" t="s">
        <v>388</v>
      </c>
    </row>
    <row r="139" ht="18.75" customHeight="1" spans="1:10">
      <c r="A139" s="210" t="s">
        <v>315</v>
      </c>
      <c r="B139" s="22" t="s">
        <v>542</v>
      </c>
      <c r="C139" s="22" t="s">
        <v>381</v>
      </c>
      <c r="D139" s="22" t="s">
        <v>389</v>
      </c>
      <c r="E139" s="35" t="s">
        <v>390</v>
      </c>
      <c r="F139" s="22" t="s">
        <v>384</v>
      </c>
      <c r="G139" s="35" t="s">
        <v>391</v>
      </c>
      <c r="H139" s="22" t="s">
        <v>392</v>
      </c>
      <c r="I139" s="22" t="s">
        <v>399</v>
      </c>
      <c r="J139" s="35" t="s">
        <v>393</v>
      </c>
    </row>
    <row r="140" ht="18.75" customHeight="1" spans="1:10">
      <c r="A140" s="210" t="s">
        <v>315</v>
      </c>
      <c r="B140" s="22" t="s">
        <v>542</v>
      </c>
      <c r="C140" s="22" t="s">
        <v>394</v>
      </c>
      <c r="D140" s="22" t="s">
        <v>395</v>
      </c>
      <c r="E140" s="35" t="s">
        <v>396</v>
      </c>
      <c r="F140" s="22" t="s">
        <v>384</v>
      </c>
      <c r="G140" s="35" t="s">
        <v>397</v>
      </c>
      <c r="H140" s="22" t="s">
        <v>398</v>
      </c>
      <c r="I140" s="22" t="s">
        <v>399</v>
      </c>
      <c r="J140" s="35" t="s">
        <v>400</v>
      </c>
    </row>
    <row r="141" ht="18.75" customHeight="1" spans="1:10">
      <c r="A141" s="210" t="s">
        <v>315</v>
      </c>
      <c r="B141" s="22" t="s">
        <v>542</v>
      </c>
      <c r="C141" s="22" t="s">
        <v>394</v>
      </c>
      <c r="D141" s="22" t="s">
        <v>401</v>
      </c>
      <c r="E141" s="35" t="s">
        <v>416</v>
      </c>
      <c r="F141" s="22" t="s">
        <v>384</v>
      </c>
      <c r="G141" s="35" t="s">
        <v>403</v>
      </c>
      <c r="H141" s="22" t="s">
        <v>398</v>
      </c>
      <c r="I141" s="22" t="s">
        <v>399</v>
      </c>
      <c r="J141" s="35" t="s">
        <v>417</v>
      </c>
    </row>
    <row r="142" ht="18.75" customHeight="1" spans="1:10">
      <c r="A142" s="210" t="s">
        <v>315</v>
      </c>
      <c r="B142" s="22" t="s">
        <v>542</v>
      </c>
      <c r="C142" s="22" t="s">
        <v>405</v>
      </c>
      <c r="D142" s="22" t="s">
        <v>406</v>
      </c>
      <c r="E142" s="35" t="s">
        <v>407</v>
      </c>
      <c r="F142" s="22" t="s">
        <v>408</v>
      </c>
      <c r="G142" s="35" t="s">
        <v>451</v>
      </c>
      <c r="H142" s="22" t="s">
        <v>392</v>
      </c>
      <c r="I142" s="22" t="s">
        <v>387</v>
      </c>
      <c r="J142" s="35" t="s">
        <v>418</v>
      </c>
    </row>
    <row r="143" ht="18.75" customHeight="1" spans="1:10">
      <c r="A143" s="210" t="s">
        <v>319</v>
      </c>
      <c r="B143" s="22" t="s">
        <v>412</v>
      </c>
      <c r="C143" s="22" t="s">
        <v>381</v>
      </c>
      <c r="D143" s="22" t="s">
        <v>382</v>
      </c>
      <c r="E143" s="35" t="s">
        <v>413</v>
      </c>
      <c r="F143" s="22" t="s">
        <v>384</v>
      </c>
      <c r="G143" s="35" t="s">
        <v>545</v>
      </c>
      <c r="H143" s="22" t="s">
        <v>386</v>
      </c>
      <c r="I143" s="22" t="s">
        <v>387</v>
      </c>
      <c r="J143" s="35" t="s">
        <v>415</v>
      </c>
    </row>
    <row r="144" ht="18.75" customHeight="1" spans="1:10">
      <c r="A144" s="210" t="s">
        <v>319</v>
      </c>
      <c r="B144" s="22" t="s">
        <v>412</v>
      </c>
      <c r="C144" s="22" t="s">
        <v>381</v>
      </c>
      <c r="D144" s="22" t="s">
        <v>389</v>
      </c>
      <c r="E144" s="35" t="s">
        <v>390</v>
      </c>
      <c r="F144" s="22" t="s">
        <v>408</v>
      </c>
      <c r="G144" s="35" t="s">
        <v>391</v>
      </c>
      <c r="H144" s="22" t="s">
        <v>392</v>
      </c>
      <c r="I144" s="22" t="s">
        <v>399</v>
      </c>
      <c r="J144" s="35" t="s">
        <v>393</v>
      </c>
    </row>
    <row r="145" ht="18.75" customHeight="1" spans="1:10">
      <c r="A145" s="210" t="s">
        <v>319</v>
      </c>
      <c r="B145" s="22" t="s">
        <v>412</v>
      </c>
      <c r="C145" s="22" t="s">
        <v>394</v>
      </c>
      <c r="D145" s="22" t="s">
        <v>395</v>
      </c>
      <c r="E145" s="35" t="s">
        <v>396</v>
      </c>
      <c r="F145" s="22" t="s">
        <v>384</v>
      </c>
      <c r="G145" s="35" t="s">
        <v>397</v>
      </c>
      <c r="H145" s="22" t="s">
        <v>398</v>
      </c>
      <c r="I145" s="22" t="s">
        <v>399</v>
      </c>
      <c r="J145" s="35" t="s">
        <v>400</v>
      </c>
    </row>
    <row r="146" ht="18.75" customHeight="1" spans="1:10">
      <c r="A146" s="210" t="s">
        <v>319</v>
      </c>
      <c r="B146" s="22" t="s">
        <v>412</v>
      </c>
      <c r="C146" s="22" t="s">
        <v>394</v>
      </c>
      <c r="D146" s="22" t="s">
        <v>401</v>
      </c>
      <c r="E146" s="35" t="s">
        <v>416</v>
      </c>
      <c r="F146" s="22" t="s">
        <v>384</v>
      </c>
      <c r="G146" s="35" t="s">
        <v>403</v>
      </c>
      <c r="H146" s="22" t="s">
        <v>398</v>
      </c>
      <c r="I146" s="22" t="s">
        <v>399</v>
      </c>
      <c r="J146" s="35" t="s">
        <v>417</v>
      </c>
    </row>
    <row r="147" ht="18.75" customHeight="1" spans="1:10">
      <c r="A147" s="210" t="s">
        <v>319</v>
      </c>
      <c r="B147" s="22" t="s">
        <v>412</v>
      </c>
      <c r="C147" s="22" t="s">
        <v>405</v>
      </c>
      <c r="D147" s="22" t="s">
        <v>406</v>
      </c>
      <c r="E147" s="35" t="s">
        <v>407</v>
      </c>
      <c r="F147" s="22" t="s">
        <v>408</v>
      </c>
      <c r="G147" s="35" t="s">
        <v>409</v>
      </c>
      <c r="H147" s="22" t="s">
        <v>392</v>
      </c>
      <c r="I147" s="22" t="s">
        <v>399</v>
      </c>
      <c r="J147" s="35" t="s">
        <v>418</v>
      </c>
    </row>
    <row r="148" ht="18.75" customHeight="1" spans="1:10">
      <c r="A148" s="210" t="s">
        <v>311</v>
      </c>
      <c r="B148" s="22" t="s">
        <v>412</v>
      </c>
      <c r="C148" s="22" t="s">
        <v>381</v>
      </c>
      <c r="D148" s="22" t="s">
        <v>382</v>
      </c>
      <c r="E148" s="35" t="s">
        <v>413</v>
      </c>
      <c r="F148" s="22" t="s">
        <v>384</v>
      </c>
      <c r="G148" s="35" t="s">
        <v>546</v>
      </c>
      <c r="H148" s="22" t="s">
        <v>386</v>
      </c>
      <c r="I148" s="22" t="s">
        <v>387</v>
      </c>
      <c r="J148" s="35" t="s">
        <v>415</v>
      </c>
    </row>
    <row r="149" ht="18.75" customHeight="1" spans="1:10">
      <c r="A149" s="210" t="s">
        <v>311</v>
      </c>
      <c r="B149" s="22" t="s">
        <v>412</v>
      </c>
      <c r="C149" s="22" t="s">
        <v>381</v>
      </c>
      <c r="D149" s="22" t="s">
        <v>389</v>
      </c>
      <c r="E149" s="35" t="s">
        <v>390</v>
      </c>
      <c r="F149" s="22" t="s">
        <v>408</v>
      </c>
      <c r="G149" s="35" t="s">
        <v>391</v>
      </c>
      <c r="H149" s="22" t="s">
        <v>392</v>
      </c>
      <c r="I149" s="22" t="s">
        <v>399</v>
      </c>
      <c r="J149" s="35" t="s">
        <v>393</v>
      </c>
    </row>
    <row r="150" ht="18.75" customHeight="1" spans="1:10">
      <c r="A150" s="210" t="s">
        <v>311</v>
      </c>
      <c r="B150" s="22" t="s">
        <v>412</v>
      </c>
      <c r="C150" s="22" t="s">
        <v>394</v>
      </c>
      <c r="D150" s="22" t="s">
        <v>395</v>
      </c>
      <c r="E150" s="35" t="s">
        <v>396</v>
      </c>
      <c r="F150" s="22" t="s">
        <v>384</v>
      </c>
      <c r="G150" s="35" t="s">
        <v>397</v>
      </c>
      <c r="H150" s="22" t="s">
        <v>398</v>
      </c>
      <c r="I150" s="22" t="s">
        <v>399</v>
      </c>
      <c r="J150" s="35" t="s">
        <v>400</v>
      </c>
    </row>
    <row r="151" ht="18.75" customHeight="1" spans="1:10">
      <c r="A151" s="210" t="s">
        <v>311</v>
      </c>
      <c r="B151" s="22" t="s">
        <v>412</v>
      </c>
      <c r="C151" s="22" t="s">
        <v>394</v>
      </c>
      <c r="D151" s="22" t="s">
        <v>401</v>
      </c>
      <c r="E151" s="35" t="s">
        <v>416</v>
      </c>
      <c r="F151" s="22" t="s">
        <v>384</v>
      </c>
      <c r="G151" s="35" t="s">
        <v>403</v>
      </c>
      <c r="H151" s="22" t="s">
        <v>398</v>
      </c>
      <c r="I151" s="22" t="s">
        <v>399</v>
      </c>
      <c r="J151" s="35" t="s">
        <v>417</v>
      </c>
    </row>
    <row r="152" ht="18.75" customHeight="1" spans="1:10">
      <c r="A152" s="210" t="s">
        <v>311</v>
      </c>
      <c r="B152" s="22" t="s">
        <v>412</v>
      </c>
      <c r="C152" s="22" t="s">
        <v>405</v>
      </c>
      <c r="D152" s="22" t="s">
        <v>406</v>
      </c>
      <c r="E152" s="35" t="s">
        <v>407</v>
      </c>
      <c r="F152" s="22" t="s">
        <v>408</v>
      </c>
      <c r="G152" s="35" t="s">
        <v>409</v>
      </c>
      <c r="H152" s="22" t="s">
        <v>392</v>
      </c>
      <c r="I152" s="22" t="s">
        <v>399</v>
      </c>
      <c r="J152" s="35" t="s">
        <v>418</v>
      </c>
    </row>
  </sheetData>
  <mergeCells count="60">
    <mergeCell ref="A3:J3"/>
    <mergeCell ref="A4:H4"/>
    <mergeCell ref="A9:A13"/>
    <mergeCell ref="A14:A18"/>
    <mergeCell ref="A19:A23"/>
    <mergeCell ref="A24:A28"/>
    <mergeCell ref="A29:A33"/>
    <mergeCell ref="A34:A38"/>
    <mergeCell ref="A39:A43"/>
    <mergeCell ref="A44:A47"/>
    <mergeCell ref="A48:A52"/>
    <mergeCell ref="A53:A57"/>
    <mergeCell ref="A58:A62"/>
    <mergeCell ref="A63:A67"/>
    <mergeCell ref="A68:A72"/>
    <mergeCell ref="A73:A77"/>
    <mergeCell ref="A78:A82"/>
    <mergeCell ref="A83:A87"/>
    <mergeCell ref="A88:A92"/>
    <mergeCell ref="A93:A97"/>
    <mergeCell ref="A98:A102"/>
    <mergeCell ref="A103:A107"/>
    <mergeCell ref="A108:A112"/>
    <mergeCell ref="A113:A117"/>
    <mergeCell ref="A118:A122"/>
    <mergeCell ref="A123:A127"/>
    <mergeCell ref="A128:A132"/>
    <mergeCell ref="A133:A137"/>
    <mergeCell ref="A138:A142"/>
    <mergeCell ref="A143:A147"/>
    <mergeCell ref="A148:A152"/>
    <mergeCell ref="B9:B13"/>
    <mergeCell ref="B14:B18"/>
    <mergeCell ref="B19:B23"/>
    <mergeCell ref="B24:B28"/>
    <mergeCell ref="B29:B33"/>
    <mergeCell ref="B34:B38"/>
    <mergeCell ref="B39:B43"/>
    <mergeCell ref="B44:B47"/>
    <mergeCell ref="B48:B52"/>
    <mergeCell ref="B53:B57"/>
    <mergeCell ref="B58:B62"/>
    <mergeCell ref="B63:B67"/>
    <mergeCell ref="B68:B72"/>
    <mergeCell ref="B73:B77"/>
    <mergeCell ref="B78:B82"/>
    <mergeCell ref="B83:B87"/>
    <mergeCell ref="B88:B92"/>
    <mergeCell ref="B93:B97"/>
    <mergeCell ref="B98:B102"/>
    <mergeCell ref="B103:B107"/>
    <mergeCell ref="B108:B112"/>
    <mergeCell ref="B113:B117"/>
    <mergeCell ref="B118:B122"/>
    <mergeCell ref="B123:B127"/>
    <mergeCell ref="B128:B132"/>
    <mergeCell ref="B133:B137"/>
    <mergeCell ref="B138:B142"/>
    <mergeCell ref="B143:B147"/>
    <mergeCell ref="B148:B15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showZeros="0" tabSelected="1" workbookViewId="0">
      <pane ySplit="1" topLeftCell="A2" activePane="bottomLeft" state="frozen"/>
      <selection/>
      <selection pane="bottomLeft" activeCell="E16" sqref="E16"/>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customHeight="1" spans="1:6">
      <c r="A1" s="1"/>
      <c r="B1" s="1"/>
      <c r="C1" s="1"/>
      <c r="D1" s="1"/>
      <c r="E1" s="1"/>
      <c r="F1" s="1"/>
    </row>
    <row r="2" ht="15" customHeight="1" spans="1:6">
      <c r="A2" s="100">
        <v>1</v>
      </c>
      <c r="B2" s="101">
        <v>0</v>
      </c>
      <c r="C2" s="100">
        <v>1</v>
      </c>
      <c r="D2" s="102"/>
      <c r="E2" s="102"/>
      <c r="F2" s="40" t="s">
        <v>547</v>
      </c>
    </row>
    <row r="3" ht="32.25" customHeight="1" spans="1:6">
      <c r="A3" s="103" t="str">
        <f>"2025"&amp;"年部门政府性基金预算支出预算表"</f>
        <v>2025年部门政府性基金预算支出预算表</v>
      </c>
      <c r="B3" s="104" t="s">
        <v>548</v>
      </c>
      <c r="C3" s="105"/>
      <c r="D3" s="106"/>
      <c r="E3" s="106"/>
      <c r="F3" s="106"/>
    </row>
    <row r="4" ht="18.75" customHeight="1" spans="1:6">
      <c r="A4" s="8" t="str">
        <f>"单位名称："&amp;"耿马傣族佤族自治县交通运输局"</f>
        <v>单位名称：耿马傣族佤族自治县交通运输局</v>
      </c>
      <c r="B4" s="8" t="s">
        <v>549</v>
      </c>
      <c r="C4" s="100"/>
      <c r="D4" s="102"/>
      <c r="E4" s="102"/>
      <c r="F4" s="40" t="s">
        <v>1</v>
      </c>
    </row>
    <row r="5" ht="18.75" customHeight="1" spans="1:6">
      <c r="A5" s="107" t="s">
        <v>199</v>
      </c>
      <c r="B5" s="108" t="s">
        <v>73</v>
      </c>
      <c r="C5" s="109" t="s">
        <v>74</v>
      </c>
      <c r="D5" s="14" t="s">
        <v>550</v>
      </c>
      <c r="E5" s="14"/>
      <c r="F5" s="15"/>
    </row>
    <row r="6" ht="18.75" customHeight="1" spans="1:6">
      <c r="A6" s="110"/>
      <c r="B6" s="111"/>
      <c r="C6" s="96"/>
      <c r="D6" s="95" t="s">
        <v>55</v>
      </c>
      <c r="E6" s="95" t="s">
        <v>75</v>
      </c>
      <c r="F6" s="95" t="s">
        <v>76</v>
      </c>
    </row>
    <row r="7" ht="18.75" customHeight="1" spans="1:6">
      <c r="A7" s="110">
        <v>1</v>
      </c>
      <c r="B7" s="112" t="s">
        <v>163</v>
      </c>
      <c r="C7" s="96">
        <v>3</v>
      </c>
      <c r="D7" s="95">
        <v>4</v>
      </c>
      <c r="E7" s="95">
        <v>5</v>
      </c>
      <c r="F7" s="95">
        <v>6</v>
      </c>
    </row>
    <row r="8" ht="18.75" customHeight="1" spans="1:6">
      <c r="A8" s="113" t="s">
        <v>70</v>
      </c>
      <c r="B8" s="83"/>
      <c r="C8" s="83"/>
      <c r="D8" s="24">
        <v>124560000</v>
      </c>
      <c r="E8" s="24"/>
      <c r="F8" s="24">
        <v>124560000</v>
      </c>
    </row>
    <row r="9" ht="18.75" customHeight="1" spans="1:6">
      <c r="A9" s="114" t="s">
        <v>70</v>
      </c>
      <c r="B9" s="83"/>
      <c r="C9" s="83"/>
      <c r="D9" s="24">
        <v>124560000</v>
      </c>
      <c r="E9" s="24"/>
      <c r="F9" s="24">
        <v>124560000</v>
      </c>
    </row>
    <row r="10" ht="18.75" customHeight="1" spans="1:6">
      <c r="A10" s="26"/>
      <c r="B10" s="83" t="s">
        <v>118</v>
      </c>
      <c r="C10" s="83" t="s">
        <v>83</v>
      </c>
      <c r="D10" s="24">
        <v>124560000</v>
      </c>
      <c r="E10" s="24"/>
      <c r="F10" s="24">
        <v>124560000</v>
      </c>
    </row>
    <row r="11" ht="18.75" customHeight="1" spans="1:6">
      <c r="A11" s="26"/>
      <c r="B11" s="115" t="s">
        <v>119</v>
      </c>
      <c r="C11" s="115" t="s">
        <v>551</v>
      </c>
      <c r="D11" s="24">
        <v>124560000</v>
      </c>
      <c r="E11" s="24"/>
      <c r="F11" s="24">
        <v>124560000</v>
      </c>
    </row>
    <row r="12" ht="18.75" customHeight="1" spans="1:6">
      <c r="A12" s="26"/>
      <c r="B12" s="116" t="s">
        <v>120</v>
      </c>
      <c r="C12" s="116" t="s">
        <v>346</v>
      </c>
      <c r="D12" s="24">
        <v>124560000</v>
      </c>
      <c r="E12" s="24"/>
      <c r="F12" s="24">
        <v>124560000</v>
      </c>
    </row>
    <row r="13" ht="18.75" customHeight="1" spans="1:6">
      <c r="A13" s="117" t="s">
        <v>121</v>
      </c>
      <c r="B13" s="118" t="s">
        <v>121</v>
      </c>
      <c r="C13" s="119" t="s">
        <v>121</v>
      </c>
      <c r="D13" s="24">
        <v>124560000</v>
      </c>
      <c r="E13" s="24"/>
      <c r="F13" s="24">
        <v>124560000</v>
      </c>
    </row>
  </sheetData>
  <mergeCells count="7">
    <mergeCell ref="A3:F3"/>
    <mergeCell ref="A4:C4"/>
    <mergeCell ref="D5:F5"/>
    <mergeCell ref="A13:C13"/>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5"/>
  <sheetViews>
    <sheetView showZeros="0" workbookViewId="0">
      <pane ySplit="1" topLeftCell="A2" activePane="bottomLeft" state="frozen"/>
      <selection/>
      <selection pane="bottomLeft" activeCell="F12" sqref="F12"/>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552</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"单位名称："&amp;"耿马傣族佤族自治县交通运输局"</f>
        <v>单位名称：耿马傣族佤族自治县交通运输局</v>
      </c>
      <c r="B4" s="94"/>
      <c r="C4" s="94"/>
      <c r="D4" s="94"/>
      <c r="E4" s="94"/>
      <c r="F4" s="94"/>
      <c r="G4" s="94"/>
      <c r="H4" s="94"/>
      <c r="I4" s="94"/>
      <c r="J4" s="94"/>
      <c r="O4" s="64"/>
      <c r="P4" s="64"/>
      <c r="Q4" s="40" t="s">
        <v>191</v>
      </c>
    </row>
    <row r="5" ht="18.75" customHeight="1" spans="1:17">
      <c r="A5" s="12" t="s">
        <v>553</v>
      </c>
      <c r="B5" s="73" t="s">
        <v>554</v>
      </c>
      <c r="C5" s="73" t="s">
        <v>555</v>
      </c>
      <c r="D5" s="73" t="s">
        <v>556</v>
      </c>
      <c r="E5" s="73" t="s">
        <v>557</v>
      </c>
      <c r="F5" s="73" t="s">
        <v>558</v>
      </c>
      <c r="G5" s="45" t="s">
        <v>206</v>
      </c>
      <c r="H5" s="45"/>
      <c r="I5" s="45"/>
      <c r="J5" s="45"/>
      <c r="K5" s="75"/>
      <c r="L5" s="45"/>
      <c r="M5" s="45"/>
      <c r="N5" s="45"/>
      <c r="O5" s="65"/>
      <c r="P5" s="75"/>
      <c r="Q5" s="46"/>
    </row>
    <row r="6" ht="18.75" customHeight="1" spans="1:17">
      <c r="A6" s="17"/>
      <c r="B6" s="76"/>
      <c r="C6" s="76"/>
      <c r="D6" s="76"/>
      <c r="E6" s="76"/>
      <c r="F6" s="76"/>
      <c r="G6" s="76" t="s">
        <v>55</v>
      </c>
      <c r="H6" s="76" t="s">
        <v>58</v>
      </c>
      <c r="I6" s="76" t="s">
        <v>559</v>
      </c>
      <c r="J6" s="76" t="s">
        <v>560</v>
      </c>
      <c r="K6" s="77" t="s">
        <v>561</v>
      </c>
      <c r="L6" s="90" t="s">
        <v>78</v>
      </c>
      <c r="M6" s="90"/>
      <c r="N6" s="90"/>
      <c r="O6" s="91"/>
      <c r="P6" s="92"/>
      <c r="Q6" s="78"/>
    </row>
    <row r="7" ht="30" customHeight="1" spans="1:17">
      <c r="A7" s="19"/>
      <c r="B7" s="78"/>
      <c r="C7" s="78"/>
      <c r="D7" s="78"/>
      <c r="E7" s="78"/>
      <c r="F7" s="78"/>
      <c r="G7" s="78"/>
      <c r="H7" s="78" t="s">
        <v>57</v>
      </c>
      <c r="I7" s="78"/>
      <c r="J7" s="78"/>
      <c r="K7" s="79"/>
      <c r="L7" s="78" t="s">
        <v>57</v>
      </c>
      <c r="M7" s="78" t="s">
        <v>64</v>
      </c>
      <c r="N7" s="78" t="s">
        <v>214</v>
      </c>
      <c r="O7" s="93" t="s">
        <v>66</v>
      </c>
      <c r="P7" s="79" t="s">
        <v>67</v>
      </c>
      <c r="Q7" s="78" t="s">
        <v>68</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70</v>
      </c>
      <c r="B9" s="82"/>
      <c r="C9" s="82"/>
      <c r="D9" s="82"/>
      <c r="E9" s="97"/>
      <c r="F9" s="24">
        <v>137350</v>
      </c>
      <c r="G9" s="24">
        <v>137350</v>
      </c>
      <c r="H9" s="24">
        <v>49150</v>
      </c>
      <c r="I9" s="24"/>
      <c r="J9" s="24"/>
      <c r="K9" s="24"/>
      <c r="L9" s="24">
        <v>88200</v>
      </c>
      <c r="M9" s="24"/>
      <c r="N9" s="24"/>
      <c r="O9" s="24"/>
      <c r="P9" s="24"/>
      <c r="Q9" s="24">
        <v>88200</v>
      </c>
    </row>
    <row r="10" ht="18.75" customHeight="1" spans="1:17">
      <c r="A10" s="98" t="s">
        <v>70</v>
      </c>
      <c r="B10" s="82"/>
      <c r="C10" s="82"/>
      <c r="D10" s="82"/>
      <c r="E10" s="99"/>
      <c r="F10" s="24">
        <v>137350</v>
      </c>
      <c r="G10" s="24">
        <v>137350</v>
      </c>
      <c r="H10" s="24">
        <v>49150</v>
      </c>
      <c r="I10" s="24"/>
      <c r="J10" s="24"/>
      <c r="K10" s="24"/>
      <c r="L10" s="24">
        <v>88200</v>
      </c>
      <c r="M10" s="24"/>
      <c r="N10" s="24"/>
      <c r="O10" s="24"/>
      <c r="P10" s="24"/>
      <c r="Q10" s="24">
        <v>88200</v>
      </c>
    </row>
    <row r="11" ht="18.75" customHeight="1" spans="1:17">
      <c r="A11" s="81" t="str">
        <f t="shared" ref="A11:A13" si="0">"    "&amp;"公务用车运行维护费"</f>
        <v>    公务用车运行维护费</v>
      </c>
      <c r="B11" s="82" t="s">
        <v>562</v>
      </c>
      <c r="C11" s="82" t="s">
        <v>563</v>
      </c>
      <c r="D11" s="82" t="s">
        <v>445</v>
      </c>
      <c r="E11" s="99">
        <v>1</v>
      </c>
      <c r="F11" s="24">
        <v>20000</v>
      </c>
      <c r="G11" s="24">
        <v>20000</v>
      </c>
      <c r="H11" s="24">
        <v>20000</v>
      </c>
      <c r="I11" s="24"/>
      <c r="J11" s="24"/>
      <c r="K11" s="24"/>
      <c r="L11" s="24"/>
      <c r="M11" s="24"/>
      <c r="N11" s="24"/>
      <c r="O11" s="24"/>
      <c r="P11" s="24"/>
      <c r="Q11" s="24"/>
    </row>
    <row r="12" ht="18.75" customHeight="1" spans="1:17">
      <c r="A12" s="81" t="str">
        <f t="shared" si="0"/>
        <v>    公务用车运行维护费</v>
      </c>
      <c r="B12" s="82" t="s">
        <v>564</v>
      </c>
      <c r="C12" s="82" t="s">
        <v>565</v>
      </c>
      <c r="D12" s="82" t="s">
        <v>445</v>
      </c>
      <c r="E12" s="99">
        <v>1</v>
      </c>
      <c r="F12" s="24">
        <v>11900</v>
      </c>
      <c r="G12" s="24">
        <v>11900</v>
      </c>
      <c r="H12" s="24">
        <v>11900</v>
      </c>
      <c r="I12" s="24"/>
      <c r="J12" s="24"/>
      <c r="K12" s="24"/>
      <c r="L12" s="24"/>
      <c r="M12" s="24"/>
      <c r="N12" s="24"/>
      <c r="O12" s="24"/>
      <c r="P12" s="24"/>
      <c r="Q12" s="24"/>
    </row>
    <row r="13" ht="18.75" customHeight="1" spans="1:17">
      <c r="A13" s="81" t="str">
        <f t="shared" si="0"/>
        <v>    公务用车运行维护费</v>
      </c>
      <c r="B13" s="82" t="s">
        <v>566</v>
      </c>
      <c r="C13" s="82" t="s">
        <v>567</v>
      </c>
      <c r="D13" s="82" t="s">
        <v>445</v>
      </c>
      <c r="E13" s="99">
        <v>1</v>
      </c>
      <c r="F13" s="24">
        <v>7500</v>
      </c>
      <c r="G13" s="24">
        <v>7500</v>
      </c>
      <c r="H13" s="24">
        <v>7500</v>
      </c>
      <c r="I13" s="24"/>
      <c r="J13" s="24"/>
      <c r="K13" s="24"/>
      <c r="L13" s="24"/>
      <c r="M13" s="24"/>
      <c r="N13" s="24"/>
      <c r="O13" s="24"/>
      <c r="P13" s="24"/>
      <c r="Q13" s="24"/>
    </row>
    <row r="14" ht="18.75" customHeight="1" spans="1:17">
      <c r="A14" s="81" t="str">
        <f t="shared" ref="A14:A18" si="1">"    "&amp;"高速公路建设前期工作经费"</f>
        <v>    高速公路建设前期工作经费</v>
      </c>
      <c r="B14" s="82" t="s">
        <v>568</v>
      </c>
      <c r="C14" s="82" t="s">
        <v>569</v>
      </c>
      <c r="D14" s="82" t="s">
        <v>570</v>
      </c>
      <c r="E14" s="99">
        <v>3</v>
      </c>
      <c r="F14" s="24">
        <v>4500</v>
      </c>
      <c r="G14" s="24">
        <v>4500</v>
      </c>
      <c r="H14" s="24"/>
      <c r="I14" s="24"/>
      <c r="J14" s="24"/>
      <c r="K14" s="24"/>
      <c r="L14" s="24">
        <v>4500</v>
      </c>
      <c r="M14" s="24"/>
      <c r="N14" s="24"/>
      <c r="O14" s="24"/>
      <c r="P14" s="24"/>
      <c r="Q14" s="24">
        <v>4500</v>
      </c>
    </row>
    <row r="15" ht="18.75" customHeight="1" spans="1:17">
      <c r="A15" s="81" t="str">
        <f t="shared" si="1"/>
        <v>    高速公路建设前期工作经费</v>
      </c>
      <c r="B15" s="82" t="s">
        <v>571</v>
      </c>
      <c r="C15" s="82" t="s">
        <v>572</v>
      </c>
      <c r="D15" s="82" t="s">
        <v>573</v>
      </c>
      <c r="E15" s="99">
        <v>3</v>
      </c>
      <c r="F15" s="24">
        <v>7500</v>
      </c>
      <c r="G15" s="24">
        <v>7500</v>
      </c>
      <c r="H15" s="24"/>
      <c r="I15" s="24"/>
      <c r="J15" s="24"/>
      <c r="K15" s="24"/>
      <c r="L15" s="24">
        <v>7500</v>
      </c>
      <c r="M15" s="24"/>
      <c r="N15" s="24"/>
      <c r="O15" s="24"/>
      <c r="P15" s="24"/>
      <c r="Q15" s="24">
        <v>7500</v>
      </c>
    </row>
    <row r="16" ht="18.75" customHeight="1" spans="1:17">
      <c r="A16" s="81" t="str">
        <f t="shared" si="1"/>
        <v>    高速公路建设前期工作经费</v>
      </c>
      <c r="B16" s="82" t="s">
        <v>562</v>
      </c>
      <c r="C16" s="82" t="s">
        <v>563</v>
      </c>
      <c r="D16" s="82" t="s">
        <v>445</v>
      </c>
      <c r="E16" s="99">
        <v>1</v>
      </c>
      <c r="F16" s="24">
        <v>19000</v>
      </c>
      <c r="G16" s="24">
        <v>19000</v>
      </c>
      <c r="H16" s="24"/>
      <c r="I16" s="24"/>
      <c r="J16" s="24"/>
      <c r="K16" s="24"/>
      <c r="L16" s="24">
        <v>19000</v>
      </c>
      <c r="M16" s="24"/>
      <c r="N16" s="24"/>
      <c r="O16" s="24"/>
      <c r="P16" s="24"/>
      <c r="Q16" s="24">
        <v>19000</v>
      </c>
    </row>
    <row r="17" ht="18.75" customHeight="1" spans="1:17">
      <c r="A17" s="81" t="str">
        <f t="shared" si="1"/>
        <v>    高速公路建设前期工作经费</v>
      </c>
      <c r="B17" s="82" t="s">
        <v>564</v>
      </c>
      <c r="C17" s="82" t="s">
        <v>565</v>
      </c>
      <c r="D17" s="82" t="s">
        <v>445</v>
      </c>
      <c r="E17" s="99">
        <v>1</v>
      </c>
      <c r="F17" s="24">
        <v>10000</v>
      </c>
      <c r="G17" s="24">
        <v>10000</v>
      </c>
      <c r="H17" s="24"/>
      <c r="I17" s="24"/>
      <c r="J17" s="24"/>
      <c r="K17" s="24"/>
      <c r="L17" s="24">
        <v>10000</v>
      </c>
      <c r="M17" s="24"/>
      <c r="N17" s="24"/>
      <c r="O17" s="24"/>
      <c r="P17" s="24"/>
      <c r="Q17" s="24">
        <v>10000</v>
      </c>
    </row>
    <row r="18" ht="18.75" customHeight="1" spans="1:17">
      <c r="A18" s="81" t="str">
        <f t="shared" si="1"/>
        <v>    高速公路建设前期工作经费</v>
      </c>
      <c r="B18" s="82" t="s">
        <v>574</v>
      </c>
      <c r="C18" s="82" t="s">
        <v>575</v>
      </c>
      <c r="D18" s="82" t="s">
        <v>576</v>
      </c>
      <c r="E18" s="99">
        <v>3</v>
      </c>
      <c r="F18" s="24">
        <v>3000</v>
      </c>
      <c r="G18" s="24">
        <v>3000</v>
      </c>
      <c r="H18" s="24"/>
      <c r="I18" s="24"/>
      <c r="J18" s="24"/>
      <c r="K18" s="24"/>
      <c r="L18" s="24">
        <v>3000</v>
      </c>
      <c r="M18" s="24"/>
      <c r="N18" s="24"/>
      <c r="O18" s="24"/>
      <c r="P18" s="24"/>
      <c r="Q18" s="24">
        <v>3000</v>
      </c>
    </row>
    <row r="19" ht="18.75" customHeight="1" spans="1:17">
      <c r="A19" s="81" t="str">
        <f>"    "&amp;"一般公用经费"</f>
        <v>    一般公用经费</v>
      </c>
      <c r="B19" s="82" t="s">
        <v>577</v>
      </c>
      <c r="C19" s="82" t="s">
        <v>577</v>
      </c>
      <c r="D19" s="82" t="s">
        <v>578</v>
      </c>
      <c r="E19" s="99">
        <v>65</v>
      </c>
      <c r="F19" s="24">
        <v>9750</v>
      </c>
      <c r="G19" s="24">
        <v>9750</v>
      </c>
      <c r="H19" s="24">
        <v>9750</v>
      </c>
      <c r="I19" s="24"/>
      <c r="J19" s="24"/>
      <c r="K19" s="24"/>
      <c r="L19" s="24"/>
      <c r="M19" s="24"/>
      <c r="N19" s="24"/>
      <c r="O19" s="24"/>
      <c r="P19" s="24"/>
      <c r="Q19" s="24"/>
    </row>
    <row r="20" ht="18.75" customHeight="1" spans="1:17">
      <c r="A20" s="81" t="str">
        <f t="shared" ref="A20:A24" si="2">"    "&amp;"临清铁路建设（耿马段）前期建设工作经费"</f>
        <v>    临清铁路建设（耿马段）前期建设工作经费</v>
      </c>
      <c r="B20" s="82" t="s">
        <v>568</v>
      </c>
      <c r="C20" s="82" t="s">
        <v>569</v>
      </c>
      <c r="D20" s="82" t="s">
        <v>570</v>
      </c>
      <c r="E20" s="99">
        <v>3</v>
      </c>
      <c r="F20" s="24">
        <v>4500</v>
      </c>
      <c r="G20" s="24">
        <v>4500</v>
      </c>
      <c r="H20" s="24"/>
      <c r="I20" s="24"/>
      <c r="J20" s="24"/>
      <c r="K20" s="24"/>
      <c r="L20" s="24">
        <v>4500</v>
      </c>
      <c r="M20" s="24"/>
      <c r="N20" s="24"/>
      <c r="O20" s="24"/>
      <c r="P20" s="24"/>
      <c r="Q20" s="24">
        <v>4500</v>
      </c>
    </row>
    <row r="21" ht="18.75" customHeight="1" spans="1:17">
      <c r="A21" s="81" t="str">
        <f t="shared" si="2"/>
        <v>    临清铁路建设（耿马段）前期建设工作经费</v>
      </c>
      <c r="B21" s="82" t="s">
        <v>571</v>
      </c>
      <c r="C21" s="82" t="s">
        <v>572</v>
      </c>
      <c r="D21" s="82" t="s">
        <v>573</v>
      </c>
      <c r="E21" s="99">
        <v>3</v>
      </c>
      <c r="F21" s="24">
        <v>7500</v>
      </c>
      <c r="G21" s="24">
        <v>7500</v>
      </c>
      <c r="H21" s="24"/>
      <c r="I21" s="24"/>
      <c r="J21" s="24"/>
      <c r="K21" s="24"/>
      <c r="L21" s="24">
        <v>7500</v>
      </c>
      <c r="M21" s="24"/>
      <c r="N21" s="24"/>
      <c r="O21" s="24"/>
      <c r="P21" s="24"/>
      <c r="Q21" s="24">
        <v>7500</v>
      </c>
    </row>
    <row r="22" ht="18.75" customHeight="1" spans="1:17">
      <c r="A22" s="81" t="str">
        <f t="shared" si="2"/>
        <v>    临清铁路建设（耿马段）前期建设工作经费</v>
      </c>
      <c r="B22" s="82" t="s">
        <v>562</v>
      </c>
      <c r="C22" s="82" t="s">
        <v>563</v>
      </c>
      <c r="D22" s="82" t="s">
        <v>445</v>
      </c>
      <c r="E22" s="99">
        <v>1</v>
      </c>
      <c r="F22" s="24">
        <v>19200</v>
      </c>
      <c r="G22" s="24">
        <v>19200</v>
      </c>
      <c r="H22" s="24"/>
      <c r="I22" s="24"/>
      <c r="J22" s="24"/>
      <c r="K22" s="24"/>
      <c r="L22" s="24">
        <v>19200</v>
      </c>
      <c r="M22" s="24"/>
      <c r="N22" s="24"/>
      <c r="O22" s="24"/>
      <c r="P22" s="24"/>
      <c r="Q22" s="24">
        <v>19200</v>
      </c>
    </row>
    <row r="23" ht="18.75" customHeight="1" spans="1:17">
      <c r="A23" s="81" t="str">
        <f t="shared" si="2"/>
        <v>    临清铁路建设（耿马段）前期建设工作经费</v>
      </c>
      <c r="B23" s="82" t="s">
        <v>564</v>
      </c>
      <c r="C23" s="82" t="s">
        <v>565</v>
      </c>
      <c r="D23" s="82" t="s">
        <v>445</v>
      </c>
      <c r="E23" s="99">
        <v>1</v>
      </c>
      <c r="F23" s="24">
        <v>10000</v>
      </c>
      <c r="G23" s="24">
        <v>10000</v>
      </c>
      <c r="H23" s="24"/>
      <c r="I23" s="24"/>
      <c r="J23" s="24"/>
      <c r="K23" s="24"/>
      <c r="L23" s="24">
        <v>10000</v>
      </c>
      <c r="M23" s="24"/>
      <c r="N23" s="24"/>
      <c r="O23" s="24"/>
      <c r="P23" s="24"/>
      <c r="Q23" s="24">
        <v>10000</v>
      </c>
    </row>
    <row r="24" ht="18.75" customHeight="1" spans="1:17">
      <c r="A24" s="81" t="str">
        <f t="shared" si="2"/>
        <v>    临清铁路建设（耿马段）前期建设工作经费</v>
      </c>
      <c r="B24" s="82" t="s">
        <v>574</v>
      </c>
      <c r="C24" s="82" t="s">
        <v>575</v>
      </c>
      <c r="D24" s="82" t="s">
        <v>576</v>
      </c>
      <c r="E24" s="99">
        <v>3</v>
      </c>
      <c r="F24" s="24">
        <v>3000</v>
      </c>
      <c r="G24" s="24">
        <v>3000</v>
      </c>
      <c r="H24" s="24"/>
      <c r="I24" s="24"/>
      <c r="J24" s="24"/>
      <c r="K24" s="24"/>
      <c r="L24" s="24">
        <v>3000</v>
      </c>
      <c r="M24" s="24"/>
      <c r="N24" s="24"/>
      <c r="O24" s="24"/>
      <c r="P24" s="24"/>
      <c r="Q24" s="24">
        <v>3000</v>
      </c>
    </row>
    <row r="25" ht="18.75" customHeight="1" spans="1:17">
      <c r="A25" s="84" t="s">
        <v>121</v>
      </c>
      <c r="B25" s="85"/>
      <c r="C25" s="85"/>
      <c r="D25" s="85"/>
      <c r="E25" s="97"/>
      <c r="F25" s="24">
        <v>137350</v>
      </c>
      <c r="G25" s="24">
        <v>137350</v>
      </c>
      <c r="H25" s="24">
        <v>49150</v>
      </c>
      <c r="I25" s="24"/>
      <c r="J25" s="24"/>
      <c r="K25" s="24"/>
      <c r="L25" s="24">
        <v>88200</v>
      </c>
      <c r="M25" s="24"/>
      <c r="N25" s="24"/>
      <c r="O25" s="24"/>
      <c r="P25" s="24"/>
      <c r="Q25" s="24">
        <v>88200</v>
      </c>
    </row>
  </sheetData>
  <mergeCells count="16">
    <mergeCell ref="A3:Q3"/>
    <mergeCell ref="A4:F4"/>
    <mergeCell ref="G5:Q5"/>
    <mergeCell ref="L6:Q6"/>
    <mergeCell ref="A25:E25"/>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pane ySplit="1" topLeftCell="A2" activePane="bottomLeft" state="frozen"/>
      <selection/>
      <selection pane="bottomLeft" activeCell="F12" sqref="F12"/>
    </sheetView>
  </sheetViews>
  <sheetFormatPr defaultColWidth="9.13888888888889" defaultRowHeight="14.25" customHeight="1"/>
  <cols>
    <col min="1" max="1" width="31.4259259259259" customWidth="1"/>
    <col min="2" max="3" width="21.85185185185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579</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"单位名称："&amp;"耿马傣族佤族自治县交通运输局"</f>
        <v>单位名称：耿马傣族佤族自治县交通运输局</v>
      </c>
      <c r="B4" s="61"/>
      <c r="C4" s="72"/>
      <c r="D4" s="61"/>
      <c r="E4" s="61"/>
      <c r="F4" s="61"/>
      <c r="G4" s="61"/>
      <c r="H4" s="69"/>
      <c r="I4" s="63"/>
      <c r="J4" s="63"/>
      <c r="K4" s="63"/>
      <c r="L4" s="64"/>
      <c r="M4" s="89"/>
      <c r="N4" s="88" t="s">
        <v>191</v>
      </c>
    </row>
    <row r="5" ht="18.75" customHeight="1" spans="1:14">
      <c r="A5" s="12" t="s">
        <v>553</v>
      </c>
      <c r="B5" s="73" t="s">
        <v>580</v>
      </c>
      <c r="C5" s="74" t="s">
        <v>581</v>
      </c>
      <c r="D5" s="45" t="s">
        <v>206</v>
      </c>
      <c r="E5" s="45"/>
      <c r="F5" s="45"/>
      <c r="G5" s="45"/>
      <c r="H5" s="75"/>
      <c r="I5" s="45"/>
      <c r="J5" s="45"/>
      <c r="K5" s="45"/>
      <c r="L5" s="65"/>
      <c r="M5" s="75"/>
      <c r="N5" s="46"/>
    </row>
    <row r="6" ht="18.75" customHeight="1" spans="1:14">
      <c r="A6" s="17"/>
      <c r="B6" s="76"/>
      <c r="C6" s="77"/>
      <c r="D6" s="76" t="s">
        <v>55</v>
      </c>
      <c r="E6" s="76" t="s">
        <v>58</v>
      </c>
      <c r="F6" s="76" t="s">
        <v>559</v>
      </c>
      <c r="G6" s="76" t="s">
        <v>560</v>
      </c>
      <c r="H6" s="77" t="s">
        <v>561</v>
      </c>
      <c r="I6" s="90" t="s">
        <v>78</v>
      </c>
      <c r="J6" s="90"/>
      <c r="K6" s="90"/>
      <c r="L6" s="91"/>
      <c r="M6" s="92"/>
      <c r="N6" s="78"/>
    </row>
    <row r="7" ht="26.25" customHeight="1" spans="1:14">
      <c r="A7" s="19"/>
      <c r="B7" s="78"/>
      <c r="C7" s="79"/>
      <c r="D7" s="78"/>
      <c r="E7" s="78"/>
      <c r="F7" s="78"/>
      <c r="G7" s="78"/>
      <c r="H7" s="79"/>
      <c r="I7" s="78" t="s">
        <v>57</v>
      </c>
      <c r="J7" s="78" t="s">
        <v>64</v>
      </c>
      <c r="K7" s="78" t="s">
        <v>214</v>
      </c>
      <c r="L7" s="93" t="s">
        <v>66</v>
      </c>
      <c r="M7" s="79" t="s">
        <v>67</v>
      </c>
      <c r="N7" s="78" t="s">
        <v>68</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121</v>
      </c>
      <c r="B11" s="85"/>
      <c r="C11" s="86"/>
      <c r="D11" s="24"/>
      <c r="E11" s="24"/>
      <c r="F11" s="24"/>
      <c r="G11" s="24"/>
      <c r="H11" s="24"/>
      <c r="I11" s="24"/>
      <c r="J11" s="24"/>
      <c r="K11" s="24"/>
      <c r="L11" s="24"/>
      <c r="M11" s="24"/>
      <c r="N11" s="2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pane ySplit="1" topLeftCell="A2" activePane="bottomLeft" state="frozen"/>
      <selection/>
      <selection pane="bottomLeft" activeCell="F12" sqref="F12"/>
    </sheetView>
  </sheetViews>
  <sheetFormatPr defaultColWidth="9.13888888888889" defaultRowHeight="14.25" customHeight="1"/>
  <cols>
    <col min="1" max="1" width="37.712962962963" customWidth="1"/>
    <col min="2" max="4" width="17.5740740740741" customWidth="1"/>
    <col min="5" max="9" width="15.712962962963" customWidth="1"/>
  </cols>
  <sheetData>
    <row r="1" customHeight="1" spans="1:9">
      <c r="A1" s="1"/>
      <c r="B1" s="1"/>
      <c r="C1" s="1"/>
      <c r="D1" s="1"/>
      <c r="E1" s="1"/>
      <c r="F1" s="1"/>
      <c r="G1" s="1"/>
      <c r="H1" s="1"/>
      <c r="I1" s="1"/>
    </row>
    <row r="2" ht="15" customHeight="1" spans="1:9">
      <c r="A2" s="31"/>
      <c r="B2" s="31"/>
      <c r="C2" s="31"/>
      <c r="D2" s="58"/>
      <c r="G2" s="39"/>
      <c r="H2" s="39"/>
      <c r="I2" s="39" t="s">
        <v>582</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"单位名称："&amp;"耿马傣族佤族自治县交通运输局"</f>
        <v>单位名称：耿马傣族佤族自治县交通运输局</v>
      </c>
      <c r="B4" s="61"/>
      <c r="C4" s="61"/>
      <c r="D4" s="62"/>
      <c r="E4" s="63"/>
      <c r="G4" s="64"/>
      <c r="H4" s="64"/>
      <c r="I4" s="39" t="s">
        <v>191</v>
      </c>
    </row>
    <row r="5" ht="18.75" customHeight="1" spans="1:9">
      <c r="A5" s="32" t="s">
        <v>583</v>
      </c>
      <c r="B5" s="13" t="s">
        <v>206</v>
      </c>
      <c r="C5" s="14"/>
      <c r="D5" s="14"/>
      <c r="E5" s="13" t="s">
        <v>584</v>
      </c>
      <c r="F5" s="14"/>
      <c r="G5" s="65"/>
      <c r="H5" s="65"/>
      <c r="I5" s="15"/>
    </row>
    <row r="6" ht="18.75" customHeight="1" spans="1:9">
      <c r="A6" s="34"/>
      <c r="B6" s="33" t="s">
        <v>55</v>
      </c>
      <c r="C6" s="12" t="s">
        <v>58</v>
      </c>
      <c r="D6" s="66" t="s">
        <v>585</v>
      </c>
      <c r="E6" s="67" t="s">
        <v>586</v>
      </c>
      <c r="F6" s="67" t="s">
        <v>586</v>
      </c>
      <c r="G6" s="67" t="s">
        <v>586</v>
      </c>
      <c r="H6" s="67" t="s">
        <v>586</v>
      </c>
      <c r="I6" s="67" t="s">
        <v>586</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F12" sqref="F12"/>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5" customHeight="1" spans="10:10">
      <c r="J2" s="39" t="s">
        <v>587</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"单位名称："&amp;"耿马傣族佤族自治县交通运输局"</f>
        <v>单位名称：耿马傣族佤族自治县交通运输局</v>
      </c>
      <c r="B4" s="4"/>
      <c r="C4" s="4"/>
      <c r="D4" s="4"/>
      <c r="E4" s="4"/>
      <c r="F4" s="53"/>
      <c r="G4" s="4"/>
      <c r="H4" s="53"/>
    </row>
    <row r="5" ht="18.75" customHeight="1" spans="1:10">
      <c r="A5" s="47" t="s">
        <v>370</v>
      </c>
      <c r="B5" s="47" t="s">
        <v>371</v>
      </c>
      <c r="C5" s="47" t="s">
        <v>372</v>
      </c>
      <c r="D5" s="47" t="s">
        <v>373</v>
      </c>
      <c r="E5" s="47" t="s">
        <v>374</v>
      </c>
      <c r="F5" s="54" t="s">
        <v>375</v>
      </c>
      <c r="G5" s="47" t="s">
        <v>376</v>
      </c>
      <c r="H5" s="54" t="s">
        <v>377</v>
      </c>
      <c r="I5" s="54" t="s">
        <v>378</v>
      </c>
      <c r="J5" s="47" t="s">
        <v>379</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pane ySplit="1" topLeftCell="A2" activePane="bottomLeft" state="frozen"/>
      <selection/>
      <selection pane="bottomLeft" activeCell="F12" sqref="F12"/>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customHeight="1" spans="1:8">
      <c r="A1" s="1"/>
      <c r="B1" s="1"/>
      <c r="C1" s="1"/>
      <c r="D1" s="1"/>
      <c r="E1" s="1"/>
      <c r="F1" s="1"/>
      <c r="G1" s="1"/>
      <c r="H1" s="1"/>
    </row>
    <row r="2" ht="15" customHeight="1" spans="1:8">
      <c r="A2" s="2"/>
      <c r="B2" s="2"/>
      <c r="C2" s="2"/>
      <c r="D2" s="2"/>
      <c r="E2" s="2"/>
      <c r="F2" s="2"/>
      <c r="G2" s="2"/>
      <c r="H2" s="40" t="s">
        <v>588</v>
      </c>
    </row>
    <row r="3" ht="34.5" customHeight="1" spans="1:8">
      <c r="A3" s="41" t="str">
        <f>"2025"&amp;"年新增资产配置表"</f>
        <v>2025年新增资产配置表</v>
      </c>
      <c r="B3" s="7"/>
      <c r="C3" s="7"/>
      <c r="D3" s="7"/>
      <c r="E3" s="7"/>
      <c r="F3" s="7"/>
      <c r="G3" s="7"/>
      <c r="H3" s="7"/>
    </row>
    <row r="4" ht="18.75" customHeight="1" spans="1:8">
      <c r="A4" s="42" t="str">
        <f>"单位名称："&amp;"耿马傣族佤族自治县交通运输局"</f>
        <v>单位名称：耿马傣族佤族自治县交通运输局</v>
      </c>
      <c r="B4" s="9"/>
      <c r="C4" s="4"/>
      <c r="H4" s="43" t="s">
        <v>191</v>
      </c>
    </row>
    <row r="5" ht="18.75" customHeight="1" spans="1:8">
      <c r="A5" s="12" t="s">
        <v>199</v>
      </c>
      <c r="B5" s="12" t="s">
        <v>589</v>
      </c>
      <c r="C5" s="12" t="s">
        <v>590</v>
      </c>
      <c r="D5" s="12" t="s">
        <v>591</v>
      </c>
      <c r="E5" s="12" t="s">
        <v>592</v>
      </c>
      <c r="F5" s="44" t="s">
        <v>593</v>
      </c>
      <c r="G5" s="45"/>
      <c r="H5" s="46"/>
    </row>
    <row r="6" ht="18.75" customHeight="1" spans="1:8">
      <c r="A6" s="19"/>
      <c r="B6" s="19"/>
      <c r="C6" s="19"/>
      <c r="D6" s="19"/>
      <c r="E6" s="19"/>
      <c r="F6" s="47" t="s">
        <v>557</v>
      </c>
      <c r="G6" s="47" t="s">
        <v>594</v>
      </c>
      <c r="H6" s="47" t="s">
        <v>595</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55</v>
      </c>
      <c r="B9" s="50"/>
      <c r="C9" s="50"/>
      <c r="D9" s="50"/>
      <c r="E9" s="51"/>
      <c r="F9" s="49"/>
      <c r="G9" s="24"/>
      <c r="H9" s="24"/>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F12" sqref="F12"/>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666666666667" customWidth="1"/>
    <col min="6" max="6" width="9.85185185185185" customWidth="1"/>
    <col min="7" max="7" width="17.712962962963" customWidth="1"/>
    <col min="8" max="11" width="15.4259259259259"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596</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"单位名称："&amp;"耿马傣族佤族自治县交通运输局"</f>
        <v>单位名称：耿马傣族佤族自治县交通运输局</v>
      </c>
      <c r="B4" s="9"/>
      <c r="C4" s="9"/>
      <c r="D4" s="9"/>
      <c r="E4" s="9"/>
      <c r="F4" s="9"/>
      <c r="G4" s="9"/>
      <c r="H4" s="10"/>
      <c r="I4" s="10"/>
      <c r="J4" s="10"/>
      <c r="K4" s="5" t="s">
        <v>191</v>
      </c>
    </row>
    <row r="5" ht="18.75" customHeight="1" spans="1:11">
      <c r="A5" s="11" t="s">
        <v>294</v>
      </c>
      <c r="B5" s="11" t="s">
        <v>201</v>
      </c>
      <c r="C5" s="11" t="s">
        <v>295</v>
      </c>
      <c r="D5" s="12" t="s">
        <v>202</v>
      </c>
      <c r="E5" s="12" t="s">
        <v>203</v>
      </c>
      <c r="F5" s="12" t="s">
        <v>296</v>
      </c>
      <c r="G5" s="12" t="s">
        <v>297</v>
      </c>
      <c r="H5" s="32" t="s">
        <v>55</v>
      </c>
      <c r="I5" s="13" t="s">
        <v>597</v>
      </c>
      <c r="J5" s="14"/>
      <c r="K5" s="15"/>
    </row>
    <row r="6" ht="18.75" customHeight="1" spans="1:11">
      <c r="A6" s="16"/>
      <c r="B6" s="16"/>
      <c r="C6" s="16"/>
      <c r="D6" s="17"/>
      <c r="E6" s="17"/>
      <c r="F6" s="17"/>
      <c r="G6" s="17"/>
      <c r="H6" s="33"/>
      <c r="I6" s="12" t="s">
        <v>58</v>
      </c>
      <c r="J6" s="12" t="s">
        <v>59</v>
      </c>
      <c r="K6" s="12" t="s">
        <v>60</v>
      </c>
    </row>
    <row r="7" ht="18.75" customHeight="1" spans="1:11">
      <c r="A7" s="18"/>
      <c r="B7" s="18"/>
      <c r="C7" s="18"/>
      <c r="D7" s="19"/>
      <c r="E7" s="19"/>
      <c r="F7" s="19"/>
      <c r="G7" s="19"/>
      <c r="H7" s="34"/>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121</v>
      </c>
      <c r="B11" s="37"/>
      <c r="C11" s="37"/>
      <c r="D11" s="37"/>
      <c r="E11" s="37"/>
      <c r="F11" s="37"/>
      <c r="G11" s="38"/>
      <c r="H11" s="24"/>
      <c r="I11" s="24"/>
      <c r="J11" s="24"/>
      <c r="K11"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pane ySplit="1" topLeftCell="A2" activePane="bottomLeft" state="frozen"/>
      <selection/>
      <selection pane="bottomLeft" activeCell="F12" sqref="F12"/>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customHeight="1" spans="1:7">
      <c r="A1" s="1"/>
      <c r="B1" s="1"/>
      <c r="C1" s="1"/>
      <c r="D1" s="1"/>
      <c r="E1" s="1"/>
      <c r="F1" s="1"/>
      <c r="G1" s="1"/>
    </row>
    <row r="2" ht="15" customHeight="1" spans="1:7">
      <c r="A2" s="2"/>
      <c r="B2" s="2"/>
      <c r="C2" s="2"/>
      <c r="D2" s="3"/>
      <c r="E2" s="4"/>
      <c r="F2" s="4"/>
      <c r="G2" s="5" t="s">
        <v>598</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"单位名称："&amp;"耿马傣族佤族自治县交通运输局"</f>
        <v>单位名称：耿马傣族佤族自治县交通运输局</v>
      </c>
      <c r="B4" s="9"/>
      <c r="C4" s="9"/>
      <c r="D4" s="9"/>
      <c r="E4" s="10"/>
      <c r="F4" s="10"/>
      <c r="G4" s="5" t="s">
        <v>191</v>
      </c>
    </row>
    <row r="5" ht="18.75" customHeight="1" spans="1:7">
      <c r="A5" s="11" t="s">
        <v>295</v>
      </c>
      <c r="B5" s="11" t="s">
        <v>294</v>
      </c>
      <c r="C5" s="11" t="s">
        <v>201</v>
      </c>
      <c r="D5" s="12" t="s">
        <v>599</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42052800</v>
      </c>
      <c r="F9" s="24"/>
      <c r="G9" s="24"/>
    </row>
    <row r="10" ht="18.75" customHeight="1" spans="1:7">
      <c r="A10" s="25" t="s">
        <v>70</v>
      </c>
      <c r="B10" s="22"/>
      <c r="C10" s="22"/>
      <c r="D10" s="22"/>
      <c r="E10" s="24">
        <v>42052800</v>
      </c>
      <c r="F10" s="24"/>
      <c r="G10" s="24"/>
    </row>
    <row r="11" ht="18.75" customHeight="1" spans="1:7">
      <c r="A11" s="26"/>
      <c r="B11" s="22" t="s">
        <v>600</v>
      </c>
      <c r="C11" s="22" t="s">
        <v>341</v>
      </c>
      <c r="D11" s="22" t="s">
        <v>601</v>
      </c>
      <c r="E11" s="24">
        <v>2800</v>
      </c>
      <c r="F11" s="24"/>
      <c r="G11" s="24"/>
    </row>
    <row r="12" ht="18.75" customHeight="1" spans="1:7">
      <c r="A12" s="26"/>
      <c r="B12" s="22" t="s">
        <v>602</v>
      </c>
      <c r="C12" s="22" t="s">
        <v>359</v>
      </c>
      <c r="D12" s="22" t="s">
        <v>601</v>
      </c>
      <c r="E12" s="24">
        <v>900000</v>
      </c>
      <c r="F12" s="24"/>
      <c r="G12" s="24"/>
    </row>
    <row r="13" ht="18.75" customHeight="1" spans="1:7">
      <c r="A13" s="26"/>
      <c r="B13" s="22" t="s">
        <v>602</v>
      </c>
      <c r="C13" s="22" t="s">
        <v>300</v>
      </c>
      <c r="D13" s="22" t="s">
        <v>601</v>
      </c>
      <c r="E13" s="24">
        <v>700000</v>
      </c>
      <c r="F13" s="24"/>
      <c r="G13" s="24"/>
    </row>
    <row r="14" ht="18.75" customHeight="1" spans="1:7">
      <c r="A14" s="26"/>
      <c r="B14" s="22" t="s">
        <v>602</v>
      </c>
      <c r="C14" s="22" t="s">
        <v>305</v>
      </c>
      <c r="D14" s="22" t="s">
        <v>601</v>
      </c>
      <c r="E14" s="24">
        <v>1500000</v>
      </c>
      <c r="F14" s="24"/>
      <c r="G14" s="24"/>
    </row>
    <row r="15" ht="18.75" customHeight="1" spans="1:7">
      <c r="A15" s="26"/>
      <c r="B15" s="22" t="s">
        <v>602</v>
      </c>
      <c r="C15" s="22" t="s">
        <v>363</v>
      </c>
      <c r="D15" s="22" t="s">
        <v>601</v>
      </c>
      <c r="E15" s="24">
        <v>70000</v>
      </c>
      <c r="F15" s="24"/>
      <c r="G15" s="24"/>
    </row>
    <row r="16" ht="18.75" customHeight="1" spans="1:7">
      <c r="A16" s="26"/>
      <c r="B16" s="22" t="s">
        <v>602</v>
      </c>
      <c r="C16" s="22" t="s">
        <v>357</v>
      </c>
      <c r="D16" s="22" t="s">
        <v>601</v>
      </c>
      <c r="E16" s="24">
        <v>280000</v>
      </c>
      <c r="F16" s="24"/>
      <c r="G16" s="24"/>
    </row>
    <row r="17" ht="18.75" customHeight="1" spans="1:7">
      <c r="A17" s="26"/>
      <c r="B17" s="22" t="s">
        <v>602</v>
      </c>
      <c r="C17" s="22" t="s">
        <v>347</v>
      </c>
      <c r="D17" s="22" t="s">
        <v>601</v>
      </c>
      <c r="E17" s="24">
        <v>4940000</v>
      </c>
      <c r="F17" s="24"/>
      <c r="G17" s="24"/>
    </row>
    <row r="18" ht="18.75" customHeight="1" spans="1:7">
      <c r="A18" s="26"/>
      <c r="B18" s="22" t="s">
        <v>602</v>
      </c>
      <c r="C18" s="22" t="s">
        <v>351</v>
      </c>
      <c r="D18" s="22" t="s">
        <v>601</v>
      </c>
      <c r="E18" s="24">
        <v>2360000</v>
      </c>
      <c r="F18" s="24"/>
      <c r="G18" s="24"/>
    </row>
    <row r="19" ht="18.75" customHeight="1" spans="1:7">
      <c r="A19" s="26"/>
      <c r="B19" s="22" t="s">
        <v>602</v>
      </c>
      <c r="C19" s="22" t="s">
        <v>309</v>
      </c>
      <c r="D19" s="22" t="s">
        <v>601</v>
      </c>
      <c r="E19" s="24">
        <v>5300000</v>
      </c>
      <c r="F19" s="24"/>
      <c r="G19" s="24"/>
    </row>
    <row r="20" ht="18.75" customHeight="1" spans="1:7">
      <c r="A20" s="26"/>
      <c r="B20" s="22" t="s">
        <v>602</v>
      </c>
      <c r="C20" s="22" t="s">
        <v>319</v>
      </c>
      <c r="D20" s="22" t="s">
        <v>601</v>
      </c>
      <c r="E20" s="24">
        <v>3000000</v>
      </c>
      <c r="F20" s="24"/>
      <c r="G20" s="24"/>
    </row>
    <row r="21" ht="18.75" customHeight="1" spans="1:7">
      <c r="A21" s="26"/>
      <c r="B21" s="22" t="s">
        <v>602</v>
      </c>
      <c r="C21" s="22" t="s">
        <v>311</v>
      </c>
      <c r="D21" s="22" t="s">
        <v>601</v>
      </c>
      <c r="E21" s="24">
        <v>2500000</v>
      </c>
      <c r="F21" s="24"/>
      <c r="G21" s="24"/>
    </row>
    <row r="22" ht="18.75" customHeight="1" spans="1:7">
      <c r="A22" s="26"/>
      <c r="B22" s="22" t="s">
        <v>602</v>
      </c>
      <c r="C22" s="22" t="s">
        <v>307</v>
      </c>
      <c r="D22" s="22" t="s">
        <v>601</v>
      </c>
      <c r="E22" s="24">
        <v>600000</v>
      </c>
      <c r="F22" s="24"/>
      <c r="G22" s="24"/>
    </row>
    <row r="23" ht="18.75" customHeight="1" spans="1:7">
      <c r="A23" s="26"/>
      <c r="B23" s="22" t="s">
        <v>602</v>
      </c>
      <c r="C23" s="22" t="s">
        <v>325</v>
      </c>
      <c r="D23" s="22" t="s">
        <v>601</v>
      </c>
      <c r="E23" s="24">
        <v>3000000</v>
      </c>
      <c r="F23" s="24"/>
      <c r="G23" s="24"/>
    </row>
    <row r="24" ht="18.75" customHeight="1" spans="1:7">
      <c r="A24" s="26"/>
      <c r="B24" s="22" t="s">
        <v>602</v>
      </c>
      <c r="C24" s="22" t="s">
        <v>313</v>
      </c>
      <c r="D24" s="22" t="s">
        <v>601</v>
      </c>
      <c r="E24" s="24">
        <v>500000</v>
      </c>
      <c r="F24" s="24"/>
      <c r="G24" s="24"/>
    </row>
    <row r="25" ht="18.75" customHeight="1" spans="1:7">
      <c r="A25" s="26"/>
      <c r="B25" s="22" t="s">
        <v>602</v>
      </c>
      <c r="C25" s="22" t="s">
        <v>323</v>
      </c>
      <c r="D25" s="22" t="s">
        <v>601</v>
      </c>
      <c r="E25" s="24">
        <v>2000000</v>
      </c>
      <c r="F25" s="24"/>
      <c r="G25" s="24"/>
    </row>
    <row r="26" ht="18.75" customHeight="1" spans="1:7">
      <c r="A26" s="26"/>
      <c r="B26" s="22" t="s">
        <v>602</v>
      </c>
      <c r="C26" s="22" t="s">
        <v>327</v>
      </c>
      <c r="D26" s="22" t="s">
        <v>601</v>
      </c>
      <c r="E26" s="24">
        <v>3000000</v>
      </c>
      <c r="F26" s="24"/>
      <c r="G26" s="24"/>
    </row>
    <row r="27" ht="18.75" customHeight="1" spans="1:7">
      <c r="A27" s="26"/>
      <c r="B27" s="22" t="s">
        <v>602</v>
      </c>
      <c r="C27" s="22" t="s">
        <v>317</v>
      </c>
      <c r="D27" s="22" t="s">
        <v>601</v>
      </c>
      <c r="E27" s="24">
        <v>500000</v>
      </c>
      <c r="F27" s="24"/>
      <c r="G27" s="24"/>
    </row>
    <row r="28" ht="18.75" customHeight="1" spans="1:7">
      <c r="A28" s="26"/>
      <c r="B28" s="22" t="s">
        <v>602</v>
      </c>
      <c r="C28" s="22" t="s">
        <v>331</v>
      </c>
      <c r="D28" s="22" t="s">
        <v>601</v>
      </c>
      <c r="E28" s="24">
        <v>1050000</v>
      </c>
      <c r="F28" s="24"/>
      <c r="G28" s="24"/>
    </row>
    <row r="29" ht="18.75" customHeight="1" spans="1:7">
      <c r="A29" s="26"/>
      <c r="B29" s="22" t="s">
        <v>602</v>
      </c>
      <c r="C29" s="22" t="s">
        <v>321</v>
      </c>
      <c r="D29" s="22" t="s">
        <v>601</v>
      </c>
      <c r="E29" s="24">
        <v>1000000</v>
      </c>
      <c r="F29" s="24"/>
      <c r="G29" s="24"/>
    </row>
    <row r="30" ht="18.75" customHeight="1" spans="1:7">
      <c r="A30" s="26"/>
      <c r="B30" s="22" t="s">
        <v>602</v>
      </c>
      <c r="C30" s="22" t="s">
        <v>339</v>
      </c>
      <c r="D30" s="22" t="s">
        <v>601</v>
      </c>
      <c r="E30" s="24">
        <v>4300000</v>
      </c>
      <c r="F30" s="24"/>
      <c r="G30" s="24"/>
    </row>
    <row r="31" ht="18.75" customHeight="1" spans="1:7">
      <c r="A31" s="26"/>
      <c r="B31" s="22" t="s">
        <v>602</v>
      </c>
      <c r="C31" s="22" t="s">
        <v>329</v>
      </c>
      <c r="D31" s="22" t="s">
        <v>601</v>
      </c>
      <c r="E31" s="24">
        <v>850000</v>
      </c>
      <c r="F31" s="24"/>
      <c r="G31" s="24"/>
    </row>
    <row r="32" ht="18.75" customHeight="1" spans="1:7">
      <c r="A32" s="26"/>
      <c r="B32" s="22" t="s">
        <v>602</v>
      </c>
      <c r="C32" s="22" t="s">
        <v>333</v>
      </c>
      <c r="D32" s="22" t="s">
        <v>601</v>
      </c>
      <c r="E32" s="24">
        <v>850000</v>
      </c>
      <c r="F32" s="24"/>
      <c r="G32" s="24"/>
    </row>
    <row r="33" ht="18.75" customHeight="1" spans="1:7">
      <c r="A33" s="26"/>
      <c r="B33" s="22" t="s">
        <v>602</v>
      </c>
      <c r="C33" s="22" t="s">
        <v>335</v>
      </c>
      <c r="D33" s="22" t="s">
        <v>601</v>
      </c>
      <c r="E33" s="24">
        <v>960000</v>
      </c>
      <c r="F33" s="24"/>
      <c r="G33" s="24"/>
    </row>
    <row r="34" ht="18.75" customHeight="1" spans="1:7">
      <c r="A34" s="26"/>
      <c r="B34" s="22" t="s">
        <v>602</v>
      </c>
      <c r="C34" s="22" t="s">
        <v>337</v>
      </c>
      <c r="D34" s="22" t="s">
        <v>601</v>
      </c>
      <c r="E34" s="24">
        <v>990000</v>
      </c>
      <c r="F34" s="24"/>
      <c r="G34" s="24"/>
    </row>
    <row r="35" ht="18.75" customHeight="1" spans="1:7">
      <c r="A35" s="26"/>
      <c r="B35" s="22" t="s">
        <v>602</v>
      </c>
      <c r="C35" s="22" t="s">
        <v>344</v>
      </c>
      <c r="D35" s="22" t="s">
        <v>601</v>
      </c>
      <c r="E35" s="24"/>
      <c r="F35" s="24"/>
      <c r="G35" s="24"/>
    </row>
    <row r="36" ht="18.75" customHeight="1" spans="1:7">
      <c r="A36" s="26"/>
      <c r="B36" s="22" t="s">
        <v>602</v>
      </c>
      <c r="C36" s="22" t="s">
        <v>365</v>
      </c>
      <c r="D36" s="22" t="s">
        <v>601</v>
      </c>
      <c r="E36" s="24">
        <v>500000</v>
      </c>
      <c r="F36" s="24"/>
      <c r="G36" s="24"/>
    </row>
    <row r="37" ht="18.75" customHeight="1" spans="1:7">
      <c r="A37" s="26"/>
      <c r="B37" s="22" t="s">
        <v>602</v>
      </c>
      <c r="C37" s="22" t="s">
        <v>315</v>
      </c>
      <c r="D37" s="22" t="s">
        <v>601</v>
      </c>
      <c r="E37" s="24">
        <v>400000</v>
      </c>
      <c r="F37" s="24"/>
      <c r="G37" s="24"/>
    </row>
    <row r="38" ht="18.75" customHeight="1" spans="1:7">
      <c r="A38" s="27" t="s">
        <v>55</v>
      </c>
      <c r="B38" s="28" t="s">
        <v>603</v>
      </c>
      <c r="C38" s="28"/>
      <c r="D38" s="29"/>
      <c r="E38" s="24">
        <v>42052800</v>
      </c>
      <c r="F38" s="24"/>
      <c r="G38" s="24"/>
    </row>
  </sheetData>
  <mergeCells count="11">
    <mergeCell ref="A3:G3"/>
    <mergeCell ref="A4:D4"/>
    <mergeCell ref="E5:G5"/>
    <mergeCell ref="A38:D38"/>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黑极了何_</cp:lastModifiedBy>
  <dcterms:created xsi:type="dcterms:W3CDTF">2025-02-07T03:30:44Z</dcterms:created>
  <dcterms:modified xsi:type="dcterms:W3CDTF">2025-02-07T03:34:43Z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36894ABEE4474E6F89AEC15843A6B8BD_12</vt:lpwstr>
  </property>
  <property fmtid="{D5CDD505-2E9C-101B-9397-08002B2CF9AE}" pid="3" name="KSOProductBuildVer">
    <vt:lpwstr>2052-12.1.0.19770</vt:lpwstr>
  </property>
</Properties>
</file>