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00" windowHeight="12940" firstSheet="5" activeTab="8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一般公共预算“三公”经费支出预算表03!$1:$6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44525"/>
</workbook>
</file>

<file path=xl/sharedStrings.xml><?xml version="1.0" encoding="utf-8"?>
<sst xmlns="http://schemas.openxmlformats.org/spreadsheetml/2006/main" count="390">
  <si>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</si>
  <si>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</si>
  <si>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</si>
  <si>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</si>
  <si>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</si>
  <si>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</si>
  <si>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</si>
  <si>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</si>
  <si>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</si>
  <si>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</si>
  <si>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</si>
  <si>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</si>
  <si>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</si>
  <si>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</si>
  <si>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</si>
  <si>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</si>
  <si>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</si>
  <si>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</si>
  <si>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</si>
  <si>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</si>
  <si>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</si>
  <si>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</si>
  <si>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</si>
  <si>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</si>
  <si>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</si>
  <si>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</si>
  <si>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</si>
  <si>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</si>
  <si>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</si>
  <si>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</si>
  <si>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</si>
  <si>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</si>
  <si>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</si>
  <si>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</si>
  <si>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</si>
  <si>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</si>
  <si>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</si>
  <si>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</si>
  <si>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</si>
  <si>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</si>
  <si>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</si>
  <si>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</si>
  <si>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</si>
  <si>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</si>
  <si>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</si>
  <si>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</si>
  <si>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</si>
  <si>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</si>
  <si>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</si>
  <si>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</si>
  <si>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</si>
  <si>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</si>
  <si>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</si>
  <si>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</si>
  <si>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</si>
  <si>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</si>
  <si>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</si>
  <si>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</si>
  <si>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</si>
  <si>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</si>
  <si>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</si>
  <si>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</si>
  <si>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</si>
  <si>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</si>
  <si>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</si>
  <si>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</si>
  <si>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</si>
  <si>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</si>
  <si>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</si>
  <si>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416</t>
  </si>
  <si>
    <t>耿马傣族佤族自治县融媒体中心</t>
  </si>
  <si>
    <t>416001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</si>
  <si>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</si>
  <si>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</si>
  <si>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</si>
  <si>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</si>
  <si>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</si>
  <si>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</si>
  <si>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</si>
  <si>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</si>
  <si>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</si>
  <si>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</si>
  <si>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</si>
  <si>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</si>
  <si>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207</t>
  </si>
  <si>
    <t>文化旅游体育与传媒支出</t>
  </si>
  <si>
    <t>20799</t>
  </si>
  <si>
    <t>2079999</t>
  </si>
  <si>
    <t>208</t>
  </si>
  <si>
    <t>社会保障和就业支出</t>
  </si>
  <si>
    <t>20805</t>
  </si>
  <si>
    <t>2080502</t>
  </si>
  <si>
    <t>2080505</t>
  </si>
  <si>
    <t>210</t>
  </si>
  <si>
    <t>卫生健康支出</t>
  </si>
  <si>
    <t>21011</t>
  </si>
  <si>
    <t>2101102</t>
  </si>
  <si>
    <t>2101199</t>
  </si>
  <si>
    <t>221</t>
  </si>
  <si>
    <t>住房保障支出</t>
  </si>
  <si>
    <t>22102</t>
  </si>
  <si>
    <t>2210201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</si>
  <si>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</si>
  <si>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</si>
  <si>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</si>
  <si>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</si>
  <si>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</si>
  <si>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</si>
  <si>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</si>
  <si>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</si>
  <si>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</si>
  <si>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</si>
  <si>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</si>
  <si>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</si>
  <si>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</si>
  <si>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</si>
  <si>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</si>
  <si>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</si>
  <si>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</si>
  <si>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</si>
  <si>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</si>
  <si>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</si>
  <si>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</si>
  <si>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</si>
  <si>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</si>
  <si>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</si>
  <si>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</si>
  <si>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</si>
  <si>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</si>
  <si>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</si>
  <si>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</si>
  <si>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</si>
  <si>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</si>
  <si>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</si>
  <si>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</si>
  <si>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</si>
  <si>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</si>
  <si>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</si>
  <si>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</si>
  <si>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</si>
  <si>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</si>
  <si>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</si>
  <si>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</si>
  <si>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</si>
  <si>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</si>
  <si>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</si>
  <si>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</si>
  <si>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</si>
  <si>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</si>
  <si>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其他文化旅游体育与传媒支出</t>
  </si>
  <si>
    <t>行政事业单位养老支出</t>
  </si>
  <si>
    <t>事业单位离退休</t>
  </si>
  <si>
    <t>机关事业单位基本养老保险缴费支出</t>
  </si>
  <si>
    <t>行政事业单位医疗</t>
  </si>
  <si>
    <t>事业单位医疗</t>
  </si>
  <si>
    <t>其他行政事业单位医疗支出</t>
  </si>
  <si>
    <t>住房改革支出</t>
  </si>
  <si>
    <t>住房公积金</t>
  </si>
  <si>
    <t>预算03表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</si>
  <si>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</si>
  <si>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</si>
  <si>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</si>
  <si>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</si>
  <si>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</si>
  <si>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</si>
  <si>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</si>
  <si>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</si>
  <si>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</si>
  <si>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</si>
  <si>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</si>
  <si>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</si>
  <si>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</si>
  <si>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</si>
  <si>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</si>
  <si>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</si>
  <si>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</si>
  <si>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</si>
  <si>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</si>
  <si>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</si>
  <si>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</si>
  <si>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</si>
  <si>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</si>
  <si>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</si>
  <si>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</si>
  <si>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530926210000000001343</t>
  </si>
  <si>
    <t>事业人员工资支出</t>
  </si>
  <si>
    <t>30101</t>
  </si>
  <si>
    <t>基本工资</t>
  </si>
  <si>
    <t>30102</t>
  </si>
  <si>
    <t>津贴补贴</t>
  </si>
  <si>
    <t>530926231100001394110</t>
  </si>
  <si>
    <t>奖励性绩效工资</t>
  </si>
  <si>
    <t>30107</t>
  </si>
  <si>
    <t>绩效工资</t>
  </si>
  <si>
    <t>530926231100001394111</t>
  </si>
  <si>
    <t>事业人员绩效工资（2017年提高部分）</t>
  </si>
  <si>
    <t>530926231100001394085</t>
  </si>
  <si>
    <t>基础性绩效工资</t>
  </si>
  <si>
    <t>530926210000000001344</t>
  </si>
  <si>
    <t>社会保障缴费</t>
  </si>
  <si>
    <t>30108</t>
  </si>
  <si>
    <t>机关事业单位基本养老保险缴费</t>
  </si>
  <si>
    <t>2080506</t>
  </si>
  <si>
    <t>机关事业单位职业年金缴费支出</t>
  </si>
  <si>
    <t>30109</t>
  </si>
  <si>
    <t>职业年金缴费</t>
  </si>
  <si>
    <t>2101101</t>
  </si>
  <si>
    <t>行政单位医疗</t>
  </si>
  <si>
    <t>30110</t>
  </si>
  <si>
    <t>职工基本医疗保险缴费</t>
  </si>
  <si>
    <t>2101103</t>
  </si>
  <si>
    <t>公务员医疗补助</t>
  </si>
  <si>
    <t>30111</t>
  </si>
  <si>
    <t>公务员医疗补助缴费</t>
  </si>
  <si>
    <t>30112</t>
  </si>
  <si>
    <t>其他社会保障缴费</t>
  </si>
  <si>
    <t>530926210000000001345</t>
  </si>
  <si>
    <t>30113</t>
  </si>
  <si>
    <t>530926210000000001349</t>
  </si>
  <si>
    <t>一般公用经费</t>
  </si>
  <si>
    <t>30206</t>
  </si>
  <si>
    <t>电费</t>
  </si>
  <si>
    <t>30207</t>
  </si>
  <si>
    <t>邮电费</t>
  </si>
  <si>
    <t>30211</t>
  </si>
  <si>
    <t>差旅费</t>
  </si>
  <si>
    <t>30205</t>
  </si>
  <si>
    <t>水费</t>
  </si>
  <si>
    <t>30229</t>
  </si>
  <si>
    <t>福利费</t>
  </si>
  <si>
    <t>530926241100002332062</t>
  </si>
  <si>
    <t>公务接待费（公用经费）</t>
  </si>
  <si>
    <t>30217</t>
  </si>
  <si>
    <t>30201</t>
  </si>
  <si>
    <t>办公费</t>
  </si>
  <si>
    <t>530926210000000001348</t>
  </si>
  <si>
    <t>工会经费</t>
  </si>
  <si>
    <t>30228</t>
  </si>
  <si>
    <t>530926210000000001347</t>
  </si>
  <si>
    <t>公务用车运行维护费</t>
  </si>
  <si>
    <t>30231</t>
  </si>
  <si>
    <t>530926251100003795111</t>
  </si>
  <si>
    <t>残疾人就业保障金</t>
  </si>
  <si>
    <t>30299</t>
  </si>
  <si>
    <t>其他商品和服务支出</t>
  </si>
  <si>
    <t>530926210000000001346</t>
  </si>
  <si>
    <t>离退休费</t>
  </si>
  <si>
    <t>30302</t>
  </si>
  <si>
    <t>退休费</t>
  </si>
  <si>
    <t>30307</t>
  </si>
  <si>
    <t>医疗费补助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</si>
  <si>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</si>
  <si>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</si>
  <si>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</si>
  <si>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</si>
  <si>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</si>
  <si>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</si>
  <si>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</si>
  <si>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2025年春节慰问经费</t>
  </si>
  <si>
    <t>事业发展类</t>
  </si>
  <si>
    <t>530926251100004063673</t>
  </si>
  <si>
    <t>30305</t>
  </si>
  <si>
    <t>生活补助</t>
  </si>
  <si>
    <t>地税局返还手续经费</t>
  </si>
  <si>
    <t>530926251100004062620</t>
  </si>
  <si>
    <t>高清数字接收备用信号源资金</t>
  </si>
  <si>
    <t>530926251100003805049</t>
  </si>
  <si>
    <t>31003</t>
  </si>
  <si>
    <t>专用设备购置</t>
  </si>
  <si>
    <t>新闻宣传办公经费</t>
  </si>
  <si>
    <t>530926251100004050994</t>
  </si>
  <si>
    <t>新闻宣传工作经费</t>
  </si>
  <si>
    <t>530926251100003800141</t>
  </si>
  <si>
    <t>30226</t>
  </si>
  <si>
    <t>劳务费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</si>
  <si>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</si>
  <si>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</si>
  <si>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</si>
  <si>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</si>
  <si>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</si>
  <si>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</si>
  <si>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</si>
  <si>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</si>
  <si>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</si>
  <si>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</si>
  <si>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</si>
  <si>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目标1：通过发布稿件5621条，发布短视频1483条，获得媒体关注量39.4万；                                                                                               目标2：举办宣传活动3次，宣传内容知晓率达100%。</t>
  </si>
  <si>
    <t>产出指标</t>
  </si>
  <si>
    <t>数量指标</t>
  </si>
  <si>
    <t>发布稿件数量</t>
  </si>
  <si>
    <t>&gt;=</t>
  </si>
  <si>
    <t>5621</t>
  </si>
  <si>
    <t>条</t>
  </si>
  <si>
    <t>定量指标</t>
  </si>
  <si>
    <t>反映通过相关媒体、网络等发布或推送稿件的篇数情况。</t>
  </si>
  <si>
    <t>宣传活动举办次数</t>
  </si>
  <si>
    <t>次</t>
  </si>
  <si>
    <t>反映组织宣传活动次数的情况。</t>
  </si>
  <si>
    <t>发布短视频数量</t>
  </si>
  <si>
    <t>1483</t>
  </si>
  <si>
    <t>个</t>
  </si>
  <si>
    <t>反映通过相关媒体、网络等发布或推送短视频的数量情况。</t>
  </si>
  <si>
    <t>质量指标</t>
  </si>
  <si>
    <t>发布稿件（短视频）原创率</t>
  </si>
  <si>
    <t>发布稿件（短视频）原创率=发布或推送的原创稿件（短视频）数量/发布或推送的稿件（短视频）总数量*100%
适用于有原创要求的稿件或短视频，如购买信息、转载等没有自创要求的不适用该指标。</t>
  </si>
  <si>
    <t>新闻画质清晰度</t>
  </si>
  <si>
    <t>&lt;=</t>
  </si>
  <si>
    <t>100</t>
  </si>
  <si>
    <t>%</t>
  </si>
  <si>
    <t>错漏率=发生错漏的宣传信息条数/发布信息总条数*100%</t>
  </si>
  <si>
    <t>时效指标</t>
  </si>
  <si>
    <t>新闻时效</t>
  </si>
  <si>
    <t>及时</t>
  </si>
  <si>
    <t>小时</t>
  </si>
  <si>
    <t>计划完成率=在规定时间内宣传任务完成数/宣传任务计划数*100%</t>
  </si>
  <si>
    <t>及时率</t>
  </si>
  <si>
    <t>天</t>
  </si>
  <si>
    <t>反映事实发生与作为宣传事实发生之间的时间差距情况。</t>
  </si>
  <si>
    <t>成本指标</t>
  </si>
  <si>
    <t>经济成本指标</t>
  </si>
  <si>
    <t>30</t>
  </si>
  <si>
    <t>万元</t>
  </si>
  <si>
    <t>效益指标</t>
  </si>
  <si>
    <t>社会效益</t>
  </si>
  <si>
    <t>媒体关注量</t>
  </si>
  <si>
    <t>39.4万</t>
  </si>
  <si>
    <t>反映通过相关媒体、网络等宣传形成点赞、关注、转发量的情况。
（具体应用时指标名称可根据具体项目主要的宣传方式进行具体化，比如主要通过官方网站宣传，则可设置成官方网站点击浏览量。）</t>
  </si>
  <si>
    <t>宣传内容知晓率</t>
  </si>
  <si>
    <t>反映通过抽查方式完成，相关群众对宣传内容的知晓程度。
宣传内容知晓率=被调查对象中知晓人数/被调查对象的人数*100%
（具体应用时指标名称根据项目进行具体化，比如具体为重大事件知晓率、宣贯政策知晓率、重要政策知晓率等。）</t>
  </si>
  <si>
    <t>国家媒体采用数</t>
  </si>
  <si>
    <t>115</t>
  </si>
  <si>
    <t>反映宣传内容被国家级相关媒体、网络等采用的数量情况。</t>
  </si>
  <si>
    <t>可持续影响</t>
  </si>
  <si>
    <t>新媒体平台长期运行</t>
  </si>
  <si>
    <t>长期</t>
  </si>
  <si>
    <t>反映宣传活动参与人次情况。</t>
  </si>
  <si>
    <t>满意度指标</t>
  </si>
  <si>
    <t>服务对象满意度</t>
  </si>
  <si>
    <t>社会公众满意度</t>
  </si>
  <si>
    <t>反映社会公众对宣传的满意程度。</t>
  </si>
  <si>
    <t>45</t>
  </si>
  <si>
    <t>=</t>
  </si>
  <si>
    <t>定性指标</t>
  </si>
  <si>
    <t>新闻发布及时率</t>
  </si>
  <si>
    <t>5631</t>
  </si>
  <si>
    <t>预算06表</t>
  </si>
  <si>
    <t>政府性基金预算支出预算表</t>
  </si>
  <si>
    <t>单位名称：临沧市发展和改革委员会</t>
  </si>
  <si>
    <t>本年政府性基金预算支出</t>
  </si>
  <si>
    <t>备注：本单位无政府性基金预算支出，故本表无数据。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</si>
  <si>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</si>
  <si>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</si>
  <si>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</si>
  <si>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</si>
  <si>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</si>
  <si>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</si>
  <si>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</si>
  <si>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</si>
  <si>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</si>
  <si>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</si>
  <si>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备注：本单位无政府采购预算，故本表无数据。</t>
  </si>
  <si>
    <t>预算08表</t>
  </si>
  <si>
    <t>政府购买服务项目</t>
  </si>
  <si>
    <t>政府购买服务目录</t>
  </si>
  <si>
    <t>备注：本单位无政府购买服务预算，故本表无数据。</t>
  </si>
  <si>
    <t>预算09-1表</t>
  </si>
  <si>
    <t>单位名称（项目）</t>
  </si>
  <si>
    <t>地区</t>
  </si>
  <si>
    <t>政府性基金</t>
  </si>
  <si>
    <t>-</t>
  </si>
  <si>
    <t>备注：本单位无县对下转移支付预算，故本表无数据。</t>
  </si>
  <si>
    <t>预算09-2表</t>
  </si>
  <si>
    <t>备注：本单位无县对下转移支付绩效预算，故本表无数据。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</si>
  <si>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</si>
  <si>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</si>
  <si>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</si>
  <si>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</si>
  <si>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</si>
  <si>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</si>
  <si>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</si>
  <si>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</si>
  <si>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备注：本单位无新增资产配置预算，故本表无数据。</t>
  </si>
  <si>
    <t>预算11表</t>
  </si>
  <si>
    <t>上级补助</t>
  </si>
  <si>
    <t>备注：本单位无转移支付补助项目支出预算，故本表无数据。</t>
  </si>
  <si>
    <t>预算12表</t>
  </si>
  <si>
    <t>项目级次</t>
  </si>
  <si>
    <t>313 事业发展类</t>
  </si>
  <si>
    <t>本级</t>
  </si>
  <si>
    <t/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</si>
</sst>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#,##0.00;\-#,##0.00;;@"/>
    <numFmt numFmtId="177" formatCode="yyyy\-mm\-dd"/>
    <numFmt numFmtId="178" formatCode="yyyy\-mm\-dd\ hh:mm:ss"/>
    <numFmt numFmtId="179" formatCode="hh:mm:ss"/>
    <numFmt numFmtId="180" formatCode="#,##0;\-#,##0;;@"/>
  </numFmts>
  <fonts count="45">
    <font>
      <sz val="9"/>
      <color rgb="FF000000"/>
      <name val="Microsoft YaHei UI"/>
      <charset val="134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0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3F3F7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3F3F3F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7">
    <xf numFmtId="0" fontId="0" fillId="0" borderId="0">
      <alignment vertical="top"/>
      <protection locked="0"/>
    </xf>
    <xf numFmtId="42" fontId="31" fillId="0" borderId="0" applyFont="0" applyFill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37" fillId="18" borderId="21" applyNumberFormat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178" fontId="7" fillId="0" borderId="7">
      <alignment horizontal="right" vertical="center"/>
    </xf>
    <xf numFmtId="0" fontId="25" fillId="1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177" fontId="7" fillId="0" borderId="7">
      <alignment horizontal="right" vertical="center"/>
    </xf>
    <xf numFmtId="0" fontId="39" fillId="0" borderId="0" applyNumberFormat="0" applyFill="0" applyBorder="0" applyAlignment="0" applyProtection="0">
      <alignment vertical="center"/>
    </xf>
    <xf numFmtId="0" fontId="31" fillId="8" borderId="18" applyNumberFormat="0" applyFont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44" fillId="24" borderId="22" applyNumberFormat="0" applyAlignment="0" applyProtection="0">
      <alignment vertical="center"/>
    </xf>
    <xf numFmtId="0" fontId="41" fillId="24" borderId="21" applyNumberFormat="0" applyAlignment="0" applyProtection="0">
      <alignment vertical="center"/>
    </xf>
    <xf numFmtId="0" fontId="29" fillId="7" borderId="16" applyNumberFormat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10" fontId="7" fillId="0" borderId="7">
      <alignment horizontal="right" vertical="center"/>
    </xf>
    <xf numFmtId="0" fontId="25" fillId="33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49" fontId="7" fillId="0" borderId="7">
      <alignment horizontal="left" vertical="center" wrapText="1"/>
    </xf>
    <xf numFmtId="176" fontId="7" fillId="0" borderId="7">
      <alignment horizontal="right" vertical="center"/>
    </xf>
    <xf numFmtId="179" fontId="7" fillId="0" borderId="7">
      <alignment horizontal="right" vertical="center"/>
    </xf>
    <xf numFmtId="180" fontId="7" fillId="0" borderId="7">
      <alignment horizontal="right" vertical="center"/>
    </xf>
  </cellStyleXfs>
  <cellXfs count="206">
    <xf numFmtId="0" fontId="0" fillId="0" borderId="0" xfId="0" applyFont="1">
      <alignment vertical="top"/>
      <protection locked="0"/>
    </xf>
    <xf numFmtId="0" fontId="1" fillId="0" borderId="0" xfId="0" applyFont="1" applyAlignment="1">
      <alignment vertical="center"/>
      <protection locked="0"/>
    </xf>
    <xf numFmtId="49" fontId="2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left" vertical="center" wrapText="1"/>
      <protection locked="0"/>
    </xf>
    <xf numFmtId="0" fontId="5" fillId="0" borderId="7" xfId="0" applyFont="1" applyBorder="1" applyAlignment="1">
      <alignment horizontal="left" vertical="center"/>
      <protection locked="0"/>
    </xf>
    <xf numFmtId="176" fontId="7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>
      <alignment horizontal="left" vertical="center" wrapText="1" indent="1"/>
      <protection locked="0"/>
    </xf>
    <xf numFmtId="49" fontId="7" fillId="0" borderId="7" xfId="53" applyNumberFormat="1" applyFont="1" applyBorder="1" applyProtection="1">
      <alignment horizontal="left" vertical="center" wrapText="1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 wrapText="1"/>
      <protection locked="0"/>
    </xf>
    <xf numFmtId="0" fontId="5" fillId="0" borderId="4" xfId="0" applyFont="1" applyBorder="1" applyAlignment="1">
      <alignment horizontal="left" vertical="center" wrapText="1"/>
      <protection locked="0"/>
    </xf>
    <xf numFmtId="49" fontId="2" fillId="0" borderId="0" xfId="0" applyNumberFormat="1" applyFont="1" applyAlignment="1" applyProtection="1"/>
    <xf numFmtId="0" fontId="2" fillId="0" borderId="0" xfId="0" applyFont="1" applyAlignment="1" applyProtection="1"/>
    <xf numFmtId="0" fontId="6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5" fillId="0" borderId="0" xfId="0" applyFont="1" applyAlignment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vertical="center" wrapText="1"/>
    </xf>
    <xf numFmtId="180" fontId="7" fillId="0" borderId="7" xfId="56" applyNumberFormat="1" applyFont="1" applyBorder="1" applyProtection="1">
      <alignment horizontal="right" vertical="center"/>
      <protection locked="0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4" fillId="0" borderId="0" xfId="0" applyFont="1" applyAlignment="1">
      <alignment horizontal="center" vertical="center"/>
      <protection locked="0"/>
    </xf>
    <xf numFmtId="0" fontId="5" fillId="0" borderId="0" xfId="0" applyFont="1">
      <alignment vertical="top"/>
      <protection locked="0"/>
    </xf>
    <xf numFmtId="0" fontId="6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right" vertical="center"/>
    </xf>
    <xf numFmtId="0" fontId="8" fillId="0" borderId="0" xfId="0" applyFont="1" applyAlignment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wrapText="1"/>
    </xf>
    <xf numFmtId="0" fontId="5" fillId="0" borderId="0" xfId="0" applyFont="1" applyAlignment="1">
      <alignment horizontal="right"/>
      <protection locked="0"/>
    </xf>
    <xf numFmtId="0" fontId="6" fillId="0" borderId="3" xfId="0" applyFont="1" applyBorder="1" applyAlignment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2" fillId="0" borderId="0" xfId="0" applyFont="1" applyAlignment="1">
      <protection locked="0"/>
    </xf>
    <xf numFmtId="0" fontId="5" fillId="0" borderId="0" xfId="0" applyFont="1" applyAlignment="1">
      <alignment vertical="top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  <protection locked="0"/>
    </xf>
    <xf numFmtId="0" fontId="6" fillId="0" borderId="0" xfId="0" applyFont="1" applyAlignment="1">
      <protection locked="0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9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vertical="center" wrapText="1"/>
      <protection locked="0"/>
    </xf>
    <xf numFmtId="3" fontId="6" fillId="0" borderId="6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</xf>
    <xf numFmtId="0" fontId="5" fillId="0" borderId="11" xfId="0" applyFont="1" applyBorder="1" applyAlignment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left" vertical="center"/>
    </xf>
    <xf numFmtId="0" fontId="5" fillId="0" borderId="13" xfId="0" applyFont="1" applyBorder="1" applyAlignment="1">
      <alignment horizontal="left" vertical="center"/>
      <protection locked="0"/>
    </xf>
    <xf numFmtId="0" fontId="5" fillId="0" borderId="0" xfId="0" applyFont="1" applyAlignment="1">
      <alignment horizontal="right" vertical="center" wrapText="1"/>
      <protection locked="0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>
      <alignment horizontal="right" wrapText="1"/>
      <protection locked="0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vertical="center"/>
      <protection locked="0"/>
    </xf>
    <xf numFmtId="0" fontId="6" fillId="0" borderId="13" xfId="0" applyFont="1" applyBorder="1" applyAlignment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6" fillId="0" borderId="0" xfId="0" applyFont="1" applyAlignment="1" applyProtection="1"/>
    <xf numFmtId="0" fontId="6" fillId="0" borderId="11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5" fillId="0" borderId="11" xfId="0" applyFont="1" applyBorder="1" applyAlignment="1" applyProtection="1">
      <alignment horizontal="right" vertical="center"/>
    </xf>
    <xf numFmtId="3" fontId="5" fillId="0" borderId="11" xfId="0" applyNumberFormat="1" applyFont="1" applyBorder="1" applyAlignment="1" applyProtection="1">
      <alignment horizontal="right" vertical="center"/>
    </xf>
    <xf numFmtId="0" fontId="9" fillId="0" borderId="0" xfId="0" applyFont="1" applyAlignment="1">
      <alignment horizontal="right"/>
      <protection locked="0"/>
    </xf>
    <xf numFmtId="49" fontId="9" fillId="0" borderId="0" xfId="0" applyNumberFormat="1" applyFont="1" applyAlignment="1">
      <protection locked="0"/>
    </xf>
    <xf numFmtId="0" fontId="2" fillId="0" borderId="0" xfId="0" applyFont="1" applyAlignment="1" applyProtection="1">
      <alignment horizontal="right"/>
    </xf>
    <xf numFmtId="0" fontId="3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  <protection locked="0"/>
    </xf>
    <xf numFmtId="49" fontId="6" fillId="0" borderId="9" xfId="0" applyNumberFormat="1" applyFont="1" applyBorder="1" applyAlignment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  <protection locked="0"/>
    </xf>
    <xf numFmtId="49" fontId="6" fillId="0" borderId="11" xfId="0" applyNumberFormat="1" applyFont="1" applyBorder="1" applyAlignment="1">
      <alignment horizontal="center" vertical="center" wrapText="1"/>
      <protection locked="0"/>
    </xf>
    <xf numFmtId="49" fontId="6" fillId="0" borderId="11" xfId="0" applyNumberFormat="1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left" vertical="center" wrapText="1"/>
      <protection locked="0"/>
    </xf>
    <xf numFmtId="0" fontId="2" fillId="0" borderId="2" xfId="0" applyFont="1" applyBorder="1" applyAlignment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  <protection locked="0"/>
    </xf>
    <xf numFmtId="3" fontId="6" fillId="0" borderId="7" xfId="0" applyNumberFormat="1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 indent="1"/>
    </xf>
    <xf numFmtId="0" fontId="5" fillId="0" borderId="14" xfId="0" applyFont="1" applyBorder="1" applyAlignment="1" applyProtection="1">
      <alignment horizontal="left" vertical="center" wrapText="1" indent="2"/>
    </xf>
    <xf numFmtId="3" fontId="2" fillId="0" borderId="7" xfId="0" applyNumberFormat="1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2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/>
      <protection locked="0"/>
    </xf>
    <xf numFmtId="0" fontId="2" fillId="0" borderId="0" xfId="0" applyFont="1">
      <alignment vertical="top"/>
      <protection locked="0"/>
    </xf>
    <xf numFmtId="49" fontId="2" fillId="0" borderId="0" xfId="0" applyNumberFormat="1" applyFont="1" applyAlignment="1">
      <protection locked="0"/>
    </xf>
    <xf numFmtId="0" fontId="3" fillId="0" borderId="0" xfId="0" applyFont="1" applyAlignment="1">
      <alignment horizontal="center" vertical="center"/>
      <protection locked="0"/>
    </xf>
    <xf numFmtId="0" fontId="6" fillId="0" borderId="0" xfId="0" applyFont="1" applyAlignment="1">
      <alignment horizontal="left" vertical="center"/>
      <protection locked="0"/>
    </xf>
    <xf numFmtId="0" fontId="6" fillId="0" borderId="2" xfId="0" applyFont="1" applyBorder="1" applyAlignment="1">
      <alignment horizontal="center" vertical="center"/>
      <protection locked="0"/>
    </xf>
    <xf numFmtId="3" fontId="2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/>
    </xf>
    <xf numFmtId="0" fontId="5" fillId="0" borderId="7" xfId="0" applyFont="1" applyBorder="1" applyAlignment="1" applyProtection="1">
      <alignment horizontal="left" vertical="center" indent="1"/>
    </xf>
    <xf numFmtId="0" fontId="5" fillId="0" borderId="3" xfId="0" applyFont="1" applyBorder="1" applyAlignment="1">
      <alignment horizontal="left" vertical="center"/>
      <protection locked="0"/>
    </xf>
    <xf numFmtId="0" fontId="5" fillId="0" borderId="4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 wrapText="1"/>
    </xf>
    <xf numFmtId="0" fontId="11" fillId="0" borderId="7" xfId="0" applyFont="1" applyBorder="1" applyAlignment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176" fontId="12" fillId="0" borderId="7" xfId="0" applyNumberFormat="1" applyFont="1" applyBorder="1" applyAlignment="1" applyProtection="1">
      <alignment horizontal="right" vertical="center"/>
    </xf>
    <xf numFmtId="0" fontId="2" fillId="0" borderId="0" xfId="0" applyFont="1" applyProtection="1">
      <alignment vertical="top"/>
    </xf>
    <xf numFmtId="0" fontId="13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left" vertical="center"/>
      <protection locked="0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/>
    </xf>
    <xf numFmtId="49" fontId="6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 wrapText="1" indent="2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0" fontId="15" fillId="0" borderId="0" xfId="0" applyFont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7" xfId="0" applyFont="1" applyBorder="1" applyAlignment="1">
      <alignment vertical="center"/>
      <protection locked="0"/>
    </xf>
    <xf numFmtId="0" fontId="7" fillId="0" borderId="7" xfId="0" applyFont="1" applyBorder="1" applyAlignment="1">
      <alignment vertical="center"/>
      <protection locked="0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vertical="center"/>
      <protection locked="0"/>
    </xf>
    <xf numFmtId="0" fontId="7" fillId="0" borderId="11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16" fillId="0" borderId="6" xfId="0" applyFont="1" applyBorder="1" applyAlignment="1">
      <alignment vertical="center"/>
      <protection locked="0"/>
    </xf>
    <xf numFmtId="0" fontId="17" fillId="0" borderId="6" xfId="0" applyFont="1" applyBorder="1" applyAlignment="1">
      <alignment horizontal="center" vertical="center"/>
      <protection locked="0"/>
    </xf>
    <xf numFmtId="176" fontId="17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vertical="center"/>
    </xf>
    <xf numFmtId="0" fontId="19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</xf>
    <xf numFmtId="0" fontId="2" fillId="0" borderId="7" xfId="0" applyFont="1" applyBorder="1" applyAlignment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</xf>
    <xf numFmtId="0" fontId="2" fillId="0" borderId="7" xfId="0" applyFont="1" applyBorder="1" applyAlignment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0" fillId="0" borderId="0" xfId="0" applyFont="1" applyAlignment="1" applyProtection="1"/>
    <xf numFmtId="0" fontId="21" fillId="0" borderId="0" xfId="0" applyFont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horizontal="left" vertical="center" wrapText="1" indent="1"/>
    </xf>
    <xf numFmtId="0" fontId="5" fillId="0" borderId="11" xfId="0" applyFont="1" applyBorder="1" applyAlignment="1" applyProtection="1">
      <alignment horizontal="left" vertical="center" wrapText="1" indent="1"/>
    </xf>
    <xf numFmtId="0" fontId="5" fillId="0" borderId="6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vertical="center"/>
    </xf>
    <xf numFmtId="0" fontId="18" fillId="0" borderId="0" xfId="0" applyFont="1" applyProtection="1">
      <alignment vertical="top"/>
    </xf>
    <xf numFmtId="0" fontId="21" fillId="0" borderId="0" xfId="0" applyFont="1" applyAlignment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  <protection locked="0"/>
    </xf>
    <xf numFmtId="0" fontId="22" fillId="0" borderId="0" xfId="0" applyFont="1" applyAlignment="1" applyProtection="1">
      <alignment horizontal="center" vertical="top"/>
    </xf>
    <xf numFmtId="0" fontId="23" fillId="0" borderId="0" xfId="0" applyFont="1" applyAlignment="1" applyProtection="1">
      <alignment horizontal="center" vertical="center"/>
    </xf>
    <xf numFmtId="0" fontId="7" fillId="0" borderId="7" xfId="0" applyFont="1" applyBorder="1" applyAlignment="1">
      <alignment horizontal="left" vertical="center"/>
      <protection locked="0"/>
    </xf>
    <xf numFmtId="0" fontId="24" fillId="0" borderId="6" xfId="0" applyFont="1" applyBorder="1" applyAlignment="1" applyProtection="1">
      <alignment horizontal="center" vertical="center"/>
    </xf>
    <xf numFmtId="0" fontId="24" fillId="0" borderId="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/>
    </xf>
    <xf numFmtId="0" fontId="24" fillId="0" borderId="6" xfId="0" applyFont="1" applyBorder="1" applyAlignment="1">
      <alignment horizontal="center" vertical="center"/>
      <protection locked="0"/>
    </xf>
    <xf numFmtId="0" fontId="5" fillId="0" borderId="14" xfId="0" applyFont="1" applyBorder="1" applyAlignment="1" applyProtection="1" quotePrefix="1">
      <alignment horizontal="left" vertical="center" wrapText="1" indent="2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/>
  <colors>
    <mruColors>
      <color rgb="00FFFFFF"/>
      <color rgb="00000000"/>
    </mruColors>
  </color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37"/>
  <sheetViews>
    <sheetView showZeros="0" workbookViewId="0">
      <selection activeCell="H16" sqref="H16"/>
    </sheetView>
  </sheetViews>
  <sheetFormatPr defaultColWidth="9.13636363636364" defaultRowHeight="12" customHeight="1" outlineLevelCol="3"/>
  <cols>
    <col min="1" max="1" width="31.8545454545455" customWidth="1"/>
    <col min="2" max="2" width="35.5727272727273" customWidth="1"/>
    <col min="3" max="3" width="36.5727272727273" customWidth="1"/>
    <col min="4" max="4" width="33.8545454545455" customWidth="1"/>
  </cols>
  <sheetData>
    <row r="1" ht="15" customHeight="1" spans="4:4">
      <c r="D1" s="39" t="s">
        <v>0</v>
      </c>
    </row>
    <row r="2" ht="36" customHeight="1" spans="1:4">
      <c r="A2" s="5" t="str">
        <f>"2025"&amp;"年部门财务收支预算总表"</f>
        <v>2025年部门财务收支预算总表</v>
      </c>
      <c r="B2" s="199"/>
      <c r="C2" s="199"/>
      <c r="D2" s="199"/>
    </row>
    <row r="3" ht="18.75" customHeight="1" spans="1:4">
      <c r="A3" s="41" t="str">
        <f>"单位名称："&amp;"耿马傣族佤族自治县融媒体中心"</f>
        <v>单位名称：耿马傣族佤族自治县融媒体中心</v>
      </c>
      <c r="B3" s="200"/>
      <c r="C3" s="200"/>
      <c r="D3" s="39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1" t="s">
        <v>4</v>
      </c>
      <c r="B5" s="31" t="str">
        <f>"2025"&amp;"年预算数"</f>
        <v>2025年预算数</v>
      </c>
      <c r="C5" s="31" t="s">
        <v>5</v>
      </c>
      <c r="D5" s="31" t="str">
        <f>"2025"&amp;"年预算数"</f>
        <v>2025年预算数</v>
      </c>
    </row>
    <row r="6" ht="18.75" customHeight="1" spans="1:4">
      <c r="A6" s="33"/>
      <c r="B6" s="33"/>
      <c r="C6" s="33"/>
      <c r="D6" s="33"/>
    </row>
    <row r="7" ht="18.75" customHeight="1" spans="1:4">
      <c r="A7" s="130" t="s">
        <v>6</v>
      </c>
      <c r="B7" s="23">
        <v>4786486.95</v>
      </c>
      <c r="C7" s="130" t="s">
        <v>7</v>
      </c>
      <c r="D7" s="23"/>
    </row>
    <row r="8" ht="18.75" customHeight="1" spans="1:4">
      <c r="A8" s="130" t="s">
        <v>8</v>
      </c>
      <c r="B8" s="23"/>
      <c r="C8" s="130" t="s">
        <v>9</v>
      </c>
      <c r="D8" s="23"/>
    </row>
    <row r="9" ht="18.75" customHeight="1" spans="1:4">
      <c r="A9" s="130" t="s">
        <v>10</v>
      </c>
      <c r="B9" s="23"/>
      <c r="C9" s="130" t="s">
        <v>11</v>
      </c>
      <c r="D9" s="23"/>
    </row>
    <row r="10" ht="18.75" customHeight="1" spans="1:4">
      <c r="A10" s="130" t="s">
        <v>12</v>
      </c>
      <c r="B10" s="23"/>
      <c r="C10" s="130" t="s">
        <v>13</v>
      </c>
      <c r="D10" s="23"/>
    </row>
    <row r="11" ht="18.75" customHeight="1" spans="1:4">
      <c r="A11" s="201" t="s">
        <v>14</v>
      </c>
      <c r="B11" s="23">
        <v>20300</v>
      </c>
      <c r="C11" s="158" t="s">
        <v>15</v>
      </c>
      <c r="D11" s="23"/>
    </row>
    <row r="12" ht="18.75" customHeight="1" spans="1:4">
      <c r="A12" s="161" t="s">
        <v>16</v>
      </c>
      <c r="B12" s="23"/>
      <c r="C12" s="160" t="s">
        <v>17</v>
      </c>
      <c r="D12" s="23"/>
    </row>
    <row r="13" ht="18.75" customHeight="1" spans="1:4">
      <c r="A13" s="161" t="s">
        <v>18</v>
      </c>
      <c r="B13" s="23"/>
      <c r="C13" s="160" t="s">
        <v>19</v>
      </c>
      <c r="D13" s="23">
        <v>3741806.9</v>
      </c>
    </row>
    <row r="14" ht="18.75" customHeight="1" spans="1:4">
      <c r="A14" s="161" t="s">
        <v>20</v>
      </c>
      <c r="B14" s="23"/>
      <c r="C14" s="160" t="s">
        <v>21</v>
      </c>
      <c r="D14" s="23">
        <v>539260.32</v>
      </c>
    </row>
    <row r="15" ht="18.75" customHeight="1" spans="1:4">
      <c r="A15" s="161" t="s">
        <v>22</v>
      </c>
      <c r="B15" s="23"/>
      <c r="C15" s="160" t="s">
        <v>23</v>
      </c>
      <c r="D15" s="23">
        <v>203525.49</v>
      </c>
    </row>
    <row r="16" ht="18.75" customHeight="1" spans="1:4">
      <c r="A16" s="161" t="s">
        <v>24</v>
      </c>
      <c r="B16" s="23">
        <v>20300</v>
      </c>
      <c r="C16" s="161" t="s">
        <v>25</v>
      </c>
      <c r="D16" s="23"/>
    </row>
    <row r="17" ht="18.75" customHeight="1" spans="1:4">
      <c r="A17" s="161" t="s">
        <v>26</v>
      </c>
      <c r="B17" s="23"/>
      <c r="C17" s="161" t="s">
        <v>27</v>
      </c>
      <c r="D17" s="23"/>
    </row>
    <row r="18" ht="18.75" customHeight="1" spans="1:4">
      <c r="A18" s="162" t="s">
        <v>26</v>
      </c>
      <c r="B18" s="23"/>
      <c r="C18" s="160" t="s">
        <v>28</v>
      </c>
      <c r="D18" s="23"/>
    </row>
    <row r="19" ht="18.75" customHeight="1" spans="1:4">
      <c r="A19" s="162" t="s">
        <v>26</v>
      </c>
      <c r="B19" s="23"/>
      <c r="C19" s="160" t="s">
        <v>29</v>
      </c>
      <c r="D19" s="23"/>
    </row>
    <row r="20" ht="18.75" customHeight="1" spans="1:4">
      <c r="A20" s="162" t="s">
        <v>26</v>
      </c>
      <c r="B20" s="23"/>
      <c r="C20" s="160" t="s">
        <v>30</v>
      </c>
      <c r="D20" s="23"/>
    </row>
    <row r="21" ht="18.75" customHeight="1" spans="1:4">
      <c r="A21" s="162" t="s">
        <v>26</v>
      </c>
      <c r="B21" s="23"/>
      <c r="C21" s="160" t="s">
        <v>31</v>
      </c>
      <c r="D21" s="23"/>
    </row>
    <row r="22" ht="18.75" customHeight="1" spans="1:4">
      <c r="A22" s="162" t="s">
        <v>26</v>
      </c>
      <c r="B22" s="23"/>
      <c r="C22" s="160" t="s">
        <v>32</v>
      </c>
      <c r="D22" s="23"/>
    </row>
    <row r="23" ht="18.75" customHeight="1" spans="1:4">
      <c r="A23" s="162" t="s">
        <v>26</v>
      </c>
      <c r="B23" s="23"/>
      <c r="C23" s="160" t="s">
        <v>33</v>
      </c>
      <c r="D23" s="23"/>
    </row>
    <row r="24" ht="18.75" customHeight="1" spans="1:4">
      <c r="A24" s="162" t="s">
        <v>26</v>
      </c>
      <c r="B24" s="23"/>
      <c r="C24" s="160" t="s">
        <v>34</v>
      </c>
      <c r="D24" s="23"/>
    </row>
    <row r="25" ht="18.75" customHeight="1" spans="1:4">
      <c r="A25" s="162" t="s">
        <v>26</v>
      </c>
      <c r="B25" s="23"/>
      <c r="C25" s="160" t="s">
        <v>35</v>
      </c>
      <c r="D25" s="23">
        <v>322194.24</v>
      </c>
    </row>
    <row r="26" ht="18.75" customHeight="1" spans="1:4">
      <c r="A26" s="162" t="s">
        <v>26</v>
      </c>
      <c r="B26" s="23"/>
      <c r="C26" s="160" t="s">
        <v>36</v>
      </c>
      <c r="D26" s="23"/>
    </row>
    <row r="27" ht="18.75" customHeight="1" spans="1:4">
      <c r="A27" s="162" t="s">
        <v>26</v>
      </c>
      <c r="B27" s="23"/>
      <c r="C27" s="160" t="s">
        <v>37</v>
      </c>
      <c r="D27" s="23"/>
    </row>
    <row r="28" ht="18.75" customHeight="1" spans="1:4">
      <c r="A28" s="162" t="s">
        <v>26</v>
      </c>
      <c r="B28" s="23"/>
      <c r="C28" s="160" t="s">
        <v>38</v>
      </c>
      <c r="D28" s="23"/>
    </row>
    <row r="29" ht="18.75" customHeight="1" spans="1:4">
      <c r="A29" s="162" t="s">
        <v>26</v>
      </c>
      <c r="B29" s="23"/>
      <c r="C29" s="160" t="s">
        <v>39</v>
      </c>
      <c r="D29" s="23"/>
    </row>
    <row r="30" ht="18.75" customHeight="1" spans="1:4">
      <c r="A30" s="163" t="s">
        <v>26</v>
      </c>
      <c r="B30" s="23"/>
      <c r="C30" s="161" t="s">
        <v>40</v>
      </c>
      <c r="D30" s="23"/>
    </row>
    <row r="31" ht="18.75" customHeight="1" spans="1:4">
      <c r="A31" s="163" t="s">
        <v>26</v>
      </c>
      <c r="B31" s="23"/>
      <c r="C31" s="161" t="s">
        <v>41</v>
      </c>
      <c r="D31" s="23"/>
    </row>
    <row r="32" ht="18.75" customHeight="1" spans="1:4">
      <c r="A32" s="163" t="s">
        <v>26</v>
      </c>
      <c r="B32" s="23"/>
      <c r="C32" s="161" t="s">
        <v>42</v>
      </c>
      <c r="D32" s="23"/>
    </row>
    <row r="33" ht="18.75" customHeight="1" spans="1:4">
      <c r="A33" s="202" t="s">
        <v>43</v>
      </c>
      <c r="B33" s="164">
        <f>SUM(B7:B11)</f>
        <v>4806786.95</v>
      </c>
      <c r="C33" s="203" t="s">
        <v>44</v>
      </c>
      <c r="D33" s="164">
        <v>4806786.95</v>
      </c>
    </row>
    <row r="34" ht="18.75" customHeight="1" spans="1:4">
      <c r="A34" s="204" t="s">
        <v>45</v>
      </c>
      <c r="B34" s="23"/>
      <c r="C34" s="130" t="s">
        <v>46</v>
      </c>
      <c r="D34" s="23"/>
    </row>
    <row r="35" ht="18.75" customHeight="1" spans="1:4">
      <c r="A35" s="204" t="s">
        <v>47</v>
      </c>
      <c r="B35" s="23"/>
      <c r="C35" s="130" t="s">
        <v>47</v>
      </c>
      <c r="D35" s="23"/>
    </row>
    <row r="36" ht="18.75" customHeight="1" spans="1:4">
      <c r="A36" s="204" t="s">
        <v>48</v>
      </c>
      <c r="B36" s="23"/>
      <c r="C36" s="130" t="s">
        <v>49</v>
      </c>
      <c r="D36" s="23"/>
    </row>
    <row r="37" ht="18.75" customHeight="1" spans="1:4">
      <c r="A37" s="205" t="s">
        <v>50</v>
      </c>
      <c r="B37" s="164">
        <f t="shared" ref="B37:D37" si="0">B33+B34</f>
        <v>4806786.95</v>
      </c>
      <c r="C37" s="203" t="s">
        <v>51</v>
      </c>
      <c r="D37" s="164">
        <f t="shared" si="0"/>
        <v>4806786.95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8888888888889" right="0.388888888888889" top="0.509027777777778" bottom="0.509027777777778" header="0.309027777777778" footer="0.309027777777778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F10"/>
  <sheetViews>
    <sheetView showZeros="0" workbookViewId="0">
      <selection activeCell="C15" sqref="C15"/>
    </sheetView>
  </sheetViews>
  <sheetFormatPr defaultColWidth="9.13636363636364" defaultRowHeight="14.25" customHeight="1" outlineLevelCol="5"/>
  <cols>
    <col min="1" max="1" width="32.1363636363636" customWidth="1"/>
    <col min="2" max="2" width="16.8545454545455" customWidth="1"/>
    <col min="3" max="3" width="32.1363636363636" customWidth="1"/>
    <col min="4" max="6" width="28.5727272727273" customWidth="1"/>
  </cols>
  <sheetData>
    <row r="1" ht="15" customHeight="1" spans="1:6">
      <c r="A1" s="98">
        <v>1</v>
      </c>
      <c r="B1" s="99">
        <v>0</v>
      </c>
      <c r="C1" s="98">
        <v>1</v>
      </c>
      <c r="D1" s="100"/>
      <c r="E1" s="100"/>
      <c r="F1" s="39" t="s">
        <v>345</v>
      </c>
    </row>
    <row r="2" ht="32.25" customHeight="1" spans="1:6">
      <c r="A2" s="101" t="str">
        <f>"2025"&amp;"年部门政府性基金预算支出预算表"</f>
        <v>2025年部门政府性基金预算支出预算表</v>
      </c>
      <c r="B2" s="102" t="s">
        <v>346</v>
      </c>
      <c r="C2" s="103"/>
      <c r="D2" s="104"/>
      <c r="E2" s="104"/>
      <c r="F2" s="104"/>
    </row>
    <row r="3" ht="18.75" customHeight="1" spans="1:6">
      <c r="A3" s="7" t="str">
        <f>"单位名称："&amp;"耿马傣族佤族自治县融媒体中心"</f>
        <v>单位名称：耿马傣族佤族自治县融媒体中心</v>
      </c>
      <c r="B3" s="7" t="s">
        <v>347</v>
      </c>
      <c r="C3" s="98"/>
      <c r="D3" s="100"/>
      <c r="E3" s="100"/>
      <c r="F3" s="39" t="s">
        <v>1</v>
      </c>
    </row>
    <row r="4" ht="18.75" customHeight="1" spans="1:6">
      <c r="A4" s="105" t="s">
        <v>167</v>
      </c>
      <c r="B4" s="106" t="s">
        <v>73</v>
      </c>
      <c r="C4" s="107" t="s">
        <v>74</v>
      </c>
      <c r="D4" s="13" t="s">
        <v>348</v>
      </c>
      <c r="E4" s="13"/>
      <c r="F4" s="14"/>
    </row>
    <row r="5" ht="18.75" customHeight="1" spans="1:6">
      <c r="A5" s="108"/>
      <c r="B5" s="109"/>
      <c r="C5" s="95"/>
      <c r="D5" s="94" t="s">
        <v>55</v>
      </c>
      <c r="E5" s="94" t="s">
        <v>75</v>
      </c>
      <c r="F5" s="94" t="s">
        <v>76</v>
      </c>
    </row>
    <row r="6" ht="18.75" customHeight="1" spans="1:6">
      <c r="A6" s="108">
        <v>1</v>
      </c>
      <c r="B6" s="110" t="s">
        <v>144</v>
      </c>
      <c r="C6" s="95">
        <v>3</v>
      </c>
      <c r="D6" s="94">
        <v>4</v>
      </c>
      <c r="E6" s="94">
        <v>5</v>
      </c>
      <c r="F6" s="94">
        <v>6</v>
      </c>
    </row>
    <row r="7" ht="18.75" customHeight="1" spans="1:6">
      <c r="A7" s="111"/>
      <c r="B7" s="82"/>
      <c r="C7" s="82"/>
      <c r="D7" s="23"/>
      <c r="E7" s="23"/>
      <c r="F7" s="23"/>
    </row>
    <row r="8" ht="18.75" customHeight="1" spans="1:6">
      <c r="A8" s="111"/>
      <c r="B8" s="82"/>
      <c r="C8" s="82"/>
      <c r="D8" s="23"/>
      <c r="E8" s="23"/>
      <c r="F8" s="23"/>
    </row>
    <row r="9" ht="18.75" customHeight="1" spans="1:6">
      <c r="A9" s="112" t="s">
        <v>102</v>
      </c>
      <c r="B9" s="113" t="s">
        <v>102</v>
      </c>
      <c r="C9" s="114" t="s">
        <v>102</v>
      </c>
      <c r="D9" s="23"/>
      <c r="E9" s="23"/>
      <c r="F9" s="23"/>
    </row>
    <row r="10" customHeight="1" spans="1:1">
      <c r="A10" t="s">
        <v>349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8888888888889" right="0.388888888888889" top="0.579166666666667" bottom="0.579166666666667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Q11"/>
  <sheetViews>
    <sheetView showZeros="0" workbookViewId="0">
      <selection activeCell="B19" sqref="B19"/>
    </sheetView>
  </sheetViews>
  <sheetFormatPr defaultColWidth="9.13636363636364" defaultRowHeight="14.25" customHeight="1"/>
  <cols>
    <col min="1" max="1" width="39.1363636363636" customWidth="1"/>
    <col min="2" max="2" width="21.7090909090909" customWidth="1"/>
    <col min="3" max="3" width="35.2818181818182" customWidth="1"/>
    <col min="4" max="4" width="7.70909090909091" customWidth="1"/>
    <col min="5" max="5" width="10.2818181818182" customWidth="1"/>
    <col min="6" max="17" width="16.5727272727273" customWidth="1"/>
  </cols>
  <sheetData>
    <row r="1" ht="15" customHeight="1" spans="1:17">
      <c r="A1" s="30"/>
      <c r="B1" s="30"/>
      <c r="C1" s="30"/>
      <c r="D1" s="30"/>
      <c r="E1" s="30"/>
      <c r="F1" s="30"/>
      <c r="G1" s="30"/>
      <c r="H1" s="30"/>
      <c r="I1" s="30"/>
      <c r="J1" s="30"/>
      <c r="O1" s="38"/>
      <c r="P1" s="38"/>
      <c r="Q1" s="39" t="s">
        <v>350</v>
      </c>
    </row>
    <row r="2" ht="35.25" customHeight="1" spans="1:17">
      <c r="A2" s="58" t="str">
        <f>"2025"&amp;"年部门政府采购预算表"</f>
        <v>2025年部门政府采购预算表</v>
      </c>
      <c r="B2" s="6"/>
      <c r="C2" s="6"/>
      <c r="D2" s="6"/>
      <c r="E2" s="6"/>
      <c r="F2" s="6"/>
      <c r="G2" s="6"/>
      <c r="H2" s="6"/>
      <c r="I2" s="6"/>
      <c r="J2" s="6"/>
      <c r="K2" s="51"/>
      <c r="L2" s="6"/>
      <c r="M2" s="6"/>
      <c r="N2" s="6"/>
      <c r="O2" s="51"/>
      <c r="P2" s="51"/>
      <c r="Q2" s="6"/>
    </row>
    <row r="3" ht="18.75" customHeight="1" spans="1:17">
      <c r="A3" s="41" t="str">
        <f>"单位名称："&amp;"耿马傣族佤族自治县融媒体中心"</f>
        <v>单位名称：耿马傣族佤族自治县融媒体中心</v>
      </c>
      <c r="B3" s="93"/>
      <c r="C3" s="93"/>
      <c r="D3" s="93"/>
      <c r="E3" s="93"/>
      <c r="F3" s="93"/>
      <c r="G3" s="93"/>
      <c r="H3" s="93"/>
      <c r="I3" s="93"/>
      <c r="J3" s="93"/>
      <c r="O3" s="63"/>
      <c r="P3" s="63"/>
      <c r="Q3" s="39" t="s">
        <v>159</v>
      </c>
    </row>
    <row r="4" ht="18.75" customHeight="1" spans="1:17">
      <c r="A4" s="11" t="s">
        <v>351</v>
      </c>
      <c r="B4" s="72" t="s">
        <v>352</v>
      </c>
      <c r="C4" s="72" t="s">
        <v>353</v>
      </c>
      <c r="D4" s="72" t="s">
        <v>354</v>
      </c>
      <c r="E4" s="72" t="s">
        <v>355</v>
      </c>
      <c r="F4" s="72" t="s">
        <v>356</v>
      </c>
      <c r="G4" s="44" t="s">
        <v>174</v>
      </c>
      <c r="H4" s="44"/>
      <c r="I4" s="44"/>
      <c r="J4" s="44"/>
      <c r="K4" s="74"/>
      <c r="L4" s="44"/>
      <c r="M4" s="44"/>
      <c r="N4" s="44"/>
      <c r="O4" s="64"/>
      <c r="P4" s="74"/>
      <c r="Q4" s="45"/>
    </row>
    <row r="5" ht="18.75" customHeight="1" spans="1:17">
      <c r="A5" s="16"/>
      <c r="B5" s="75"/>
      <c r="C5" s="75"/>
      <c r="D5" s="75"/>
      <c r="E5" s="75"/>
      <c r="F5" s="75"/>
      <c r="G5" s="75" t="s">
        <v>55</v>
      </c>
      <c r="H5" s="75" t="s">
        <v>58</v>
      </c>
      <c r="I5" s="75" t="s">
        <v>357</v>
      </c>
      <c r="J5" s="75" t="s">
        <v>358</v>
      </c>
      <c r="K5" s="76" t="s">
        <v>359</v>
      </c>
      <c r="L5" s="89" t="s">
        <v>78</v>
      </c>
      <c r="M5" s="89"/>
      <c r="N5" s="89"/>
      <c r="O5" s="90"/>
      <c r="P5" s="91"/>
      <c r="Q5" s="77"/>
    </row>
    <row r="6" ht="30" customHeight="1" spans="1:17">
      <c r="A6" s="18"/>
      <c r="B6" s="77"/>
      <c r="C6" s="77"/>
      <c r="D6" s="77"/>
      <c r="E6" s="77"/>
      <c r="F6" s="77"/>
      <c r="G6" s="77"/>
      <c r="H6" s="77" t="s">
        <v>57</v>
      </c>
      <c r="I6" s="77"/>
      <c r="J6" s="77"/>
      <c r="K6" s="78"/>
      <c r="L6" s="77" t="s">
        <v>57</v>
      </c>
      <c r="M6" s="77" t="s">
        <v>64</v>
      </c>
      <c r="N6" s="77" t="s">
        <v>182</v>
      </c>
      <c r="O6" s="92" t="s">
        <v>66</v>
      </c>
      <c r="P6" s="78" t="s">
        <v>67</v>
      </c>
      <c r="Q6" s="77" t="s">
        <v>68</v>
      </c>
    </row>
    <row r="7" ht="18.75" customHeight="1" spans="1:17">
      <c r="A7" s="33">
        <v>1</v>
      </c>
      <c r="B7" s="94">
        <v>2</v>
      </c>
      <c r="C7" s="94">
        <v>3</v>
      </c>
      <c r="D7" s="94">
        <v>4</v>
      </c>
      <c r="E7" s="94">
        <v>5</v>
      </c>
      <c r="F7" s="94">
        <v>6</v>
      </c>
      <c r="G7" s="95">
        <v>7</v>
      </c>
      <c r="H7" s="95">
        <v>8</v>
      </c>
      <c r="I7" s="95">
        <v>9</v>
      </c>
      <c r="J7" s="95">
        <v>10</v>
      </c>
      <c r="K7" s="95">
        <v>11</v>
      </c>
      <c r="L7" s="95">
        <v>12</v>
      </c>
      <c r="M7" s="95">
        <v>13</v>
      </c>
      <c r="N7" s="95">
        <v>14</v>
      </c>
      <c r="O7" s="95">
        <v>15</v>
      </c>
      <c r="P7" s="95">
        <v>16</v>
      </c>
      <c r="Q7" s="95">
        <v>17</v>
      </c>
    </row>
    <row r="8" ht="18.75" customHeight="1" spans="1:17">
      <c r="A8" s="80"/>
      <c r="B8" s="81"/>
      <c r="C8" s="81"/>
      <c r="D8" s="81"/>
      <c r="E8" s="96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ht="18.75" customHeight="1" spans="1:17">
      <c r="A9" s="80"/>
      <c r="B9" s="81"/>
      <c r="C9" s="81"/>
      <c r="D9" s="81"/>
      <c r="E9" s="97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</row>
    <row r="10" ht="18.75" customHeight="1" spans="1:17">
      <c r="A10" s="83" t="s">
        <v>102</v>
      </c>
      <c r="B10" s="84"/>
      <c r="C10" s="84"/>
      <c r="D10" s="84"/>
      <c r="E10" s="96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</row>
    <row r="11" customHeight="1" spans="1:1">
      <c r="A11" t="s">
        <v>360</v>
      </c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N11"/>
  <sheetViews>
    <sheetView showZeros="0" workbookViewId="0">
      <selection activeCell="B17" sqref="B17"/>
    </sheetView>
  </sheetViews>
  <sheetFormatPr defaultColWidth="9.13636363636364" defaultRowHeight="14.25" customHeight="1"/>
  <cols>
    <col min="1" max="1" width="31.4181818181818" customWidth="1"/>
    <col min="2" max="3" width="21.8545454545455" customWidth="1"/>
    <col min="4" max="14" width="19" customWidth="1"/>
  </cols>
  <sheetData>
    <row r="1" ht="15" customHeight="1" spans="1:14">
      <c r="A1" s="62"/>
      <c r="B1" s="62"/>
      <c r="C1" s="67"/>
      <c r="D1" s="62"/>
      <c r="E1" s="62"/>
      <c r="F1" s="62"/>
      <c r="G1" s="62"/>
      <c r="H1" s="68"/>
      <c r="I1" s="62"/>
      <c r="J1" s="62"/>
      <c r="K1" s="62"/>
      <c r="L1" s="38"/>
      <c r="M1" s="86"/>
      <c r="N1" s="87" t="s">
        <v>361</v>
      </c>
    </row>
    <row r="2" ht="34.5" customHeight="1" spans="1:14">
      <c r="A2" s="40" t="str">
        <f>"2025"&amp;"年部门政府购买服务预算表"</f>
        <v>2025年部门政府购买服务预算表</v>
      </c>
      <c r="B2" s="69"/>
      <c r="C2" s="51"/>
      <c r="D2" s="69"/>
      <c r="E2" s="69"/>
      <c r="F2" s="69"/>
      <c r="G2" s="69"/>
      <c r="H2" s="70"/>
      <c r="I2" s="69"/>
      <c r="J2" s="69"/>
      <c r="K2" s="69"/>
      <c r="L2" s="51"/>
      <c r="M2" s="70"/>
      <c r="N2" s="69"/>
    </row>
    <row r="3" ht="18.75" customHeight="1" spans="1:14">
      <c r="A3" s="59" t="str">
        <f>"单位名称："&amp;"耿马傣族佤族自治县融媒体中心"</f>
        <v>单位名称：耿马傣族佤族自治县融媒体中心</v>
      </c>
      <c r="B3" s="60"/>
      <c r="C3" s="71"/>
      <c r="D3" s="60"/>
      <c r="E3" s="60"/>
      <c r="F3" s="60"/>
      <c r="G3" s="60"/>
      <c r="H3" s="68"/>
      <c r="I3" s="62"/>
      <c r="J3" s="62"/>
      <c r="K3" s="62"/>
      <c r="L3" s="63"/>
      <c r="M3" s="88"/>
      <c r="N3" s="87" t="s">
        <v>159</v>
      </c>
    </row>
    <row r="4" ht="18.75" customHeight="1" spans="1:14">
      <c r="A4" s="11" t="s">
        <v>351</v>
      </c>
      <c r="B4" s="72" t="s">
        <v>362</v>
      </c>
      <c r="C4" s="73" t="s">
        <v>363</v>
      </c>
      <c r="D4" s="44" t="s">
        <v>174</v>
      </c>
      <c r="E4" s="44"/>
      <c r="F4" s="44"/>
      <c r="G4" s="44"/>
      <c r="H4" s="74"/>
      <c r="I4" s="44"/>
      <c r="J4" s="44"/>
      <c r="K4" s="44"/>
      <c r="L4" s="64"/>
      <c r="M4" s="74"/>
      <c r="N4" s="45"/>
    </row>
    <row r="5" ht="18.75" customHeight="1" spans="1:14">
      <c r="A5" s="16"/>
      <c r="B5" s="75"/>
      <c r="C5" s="76"/>
      <c r="D5" s="75" t="s">
        <v>55</v>
      </c>
      <c r="E5" s="75" t="s">
        <v>58</v>
      </c>
      <c r="F5" s="75" t="s">
        <v>357</v>
      </c>
      <c r="G5" s="75" t="s">
        <v>358</v>
      </c>
      <c r="H5" s="76" t="s">
        <v>359</v>
      </c>
      <c r="I5" s="89" t="s">
        <v>78</v>
      </c>
      <c r="J5" s="89"/>
      <c r="K5" s="89"/>
      <c r="L5" s="90"/>
      <c r="M5" s="91"/>
      <c r="N5" s="77"/>
    </row>
    <row r="6" ht="26.25" customHeight="1" spans="1:14">
      <c r="A6" s="18"/>
      <c r="B6" s="77"/>
      <c r="C6" s="78"/>
      <c r="D6" s="77"/>
      <c r="E6" s="77"/>
      <c r="F6" s="77"/>
      <c r="G6" s="77"/>
      <c r="H6" s="78"/>
      <c r="I6" s="77" t="s">
        <v>57</v>
      </c>
      <c r="J6" s="77" t="s">
        <v>64</v>
      </c>
      <c r="K6" s="77" t="s">
        <v>182</v>
      </c>
      <c r="L6" s="92" t="s">
        <v>66</v>
      </c>
      <c r="M6" s="78" t="s">
        <v>67</v>
      </c>
      <c r="N6" s="77" t="s">
        <v>68</v>
      </c>
    </row>
    <row r="7" ht="18.75" customHeight="1" spans="1:14">
      <c r="A7" s="79">
        <v>1</v>
      </c>
      <c r="B7" s="79">
        <v>2</v>
      </c>
      <c r="C7" s="79">
        <v>3</v>
      </c>
      <c r="D7" s="79">
        <v>4</v>
      </c>
      <c r="E7" s="79">
        <v>5</v>
      </c>
      <c r="F7" s="79">
        <v>6</v>
      </c>
      <c r="G7" s="79">
        <v>7</v>
      </c>
      <c r="H7" s="79">
        <v>8</v>
      </c>
      <c r="I7" s="79">
        <v>9</v>
      </c>
      <c r="J7" s="79">
        <v>10</v>
      </c>
      <c r="K7" s="79">
        <v>11</v>
      </c>
      <c r="L7" s="79">
        <v>12</v>
      </c>
      <c r="M7" s="79">
        <v>13</v>
      </c>
      <c r="N7" s="79">
        <v>14</v>
      </c>
    </row>
    <row r="8" ht="18.75" customHeight="1" spans="1:14">
      <c r="A8" s="80"/>
      <c r="B8" s="81"/>
      <c r="C8" s="82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80"/>
      <c r="B9" s="81"/>
      <c r="C9" s="82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18.75" customHeight="1" spans="1:14">
      <c r="A10" s="83" t="s">
        <v>102</v>
      </c>
      <c r="B10" s="84"/>
      <c r="C10" s="85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customHeight="1" spans="1:1">
      <c r="A11" t="s">
        <v>364</v>
      </c>
    </row>
  </sheetData>
  <mergeCells count="13"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I9"/>
  <sheetViews>
    <sheetView showZeros="0" workbookViewId="0">
      <selection activeCell="C20" sqref="C20:C21"/>
    </sheetView>
  </sheetViews>
  <sheetFormatPr defaultColWidth="9.13636363636364" defaultRowHeight="14.25" customHeight="1"/>
  <cols>
    <col min="1" max="1" width="37.7090909090909" customWidth="1"/>
    <col min="2" max="4" width="17.5727272727273" customWidth="1"/>
    <col min="5" max="9" width="15.7090909090909" customWidth="1"/>
  </cols>
  <sheetData>
    <row r="1" ht="15" customHeight="1" spans="1:9">
      <c r="A1" s="30"/>
      <c r="B1" s="30"/>
      <c r="C1" s="30"/>
      <c r="D1" s="57"/>
      <c r="G1" s="38"/>
      <c r="H1" s="38"/>
      <c r="I1" s="38" t="s">
        <v>365</v>
      </c>
    </row>
    <row r="2" ht="27.75" customHeight="1" spans="1:9">
      <c r="A2" s="58" t="str">
        <f>"2025"&amp;"年县对下转移支付预算表"</f>
        <v>2025年县对下转移支付预算表</v>
      </c>
      <c r="B2" s="6"/>
      <c r="C2" s="6"/>
      <c r="D2" s="6"/>
      <c r="E2" s="6"/>
      <c r="F2" s="6"/>
      <c r="G2" s="51"/>
      <c r="H2" s="51"/>
      <c r="I2" s="6"/>
    </row>
    <row r="3" ht="18.75" customHeight="1" spans="1:9">
      <c r="A3" s="59" t="str">
        <f>"单位名称："&amp;"耿马傣族佤族自治县融媒体中心"</f>
        <v>单位名称：耿马傣族佤族自治县融媒体中心</v>
      </c>
      <c r="B3" s="60"/>
      <c r="C3" s="60"/>
      <c r="D3" s="61"/>
      <c r="E3" s="62"/>
      <c r="G3" s="63"/>
      <c r="H3" s="63"/>
      <c r="I3" s="38" t="s">
        <v>159</v>
      </c>
    </row>
    <row r="4" ht="18.75" customHeight="1" spans="1:9">
      <c r="A4" s="31" t="s">
        <v>366</v>
      </c>
      <c r="B4" s="12" t="s">
        <v>174</v>
      </c>
      <c r="C4" s="13"/>
      <c r="D4" s="13"/>
      <c r="E4" s="12" t="s">
        <v>367</v>
      </c>
      <c r="F4" s="13"/>
      <c r="G4" s="64"/>
      <c r="H4" s="64"/>
      <c r="I4" s="14"/>
    </row>
    <row r="5" ht="18.75" customHeight="1" spans="1:9">
      <c r="A5" s="33"/>
      <c r="B5" s="32" t="s">
        <v>55</v>
      </c>
      <c r="C5" s="11" t="s">
        <v>58</v>
      </c>
      <c r="D5" s="65" t="s">
        <v>368</v>
      </c>
      <c r="E5" s="66" t="s">
        <v>369</v>
      </c>
      <c r="F5" s="66" t="s">
        <v>369</v>
      </c>
      <c r="G5" s="66" t="s">
        <v>369</v>
      </c>
      <c r="H5" s="66" t="s">
        <v>369</v>
      </c>
      <c r="I5" s="66" t="s">
        <v>369</v>
      </c>
    </row>
    <row r="6" ht="18.75" customHeight="1" spans="1:9">
      <c r="A6" s="66">
        <v>1</v>
      </c>
      <c r="B6" s="66">
        <v>2</v>
      </c>
      <c r="C6" s="66">
        <v>3</v>
      </c>
      <c r="D6" s="66">
        <v>4</v>
      </c>
      <c r="E6" s="66">
        <v>5</v>
      </c>
      <c r="F6" s="66">
        <v>6</v>
      </c>
      <c r="G6" s="66">
        <v>7</v>
      </c>
      <c r="H6" s="66">
        <v>8</v>
      </c>
      <c r="I6" s="66">
        <v>9</v>
      </c>
    </row>
    <row r="7" ht="18.75" customHeight="1" spans="1:9">
      <c r="A7" s="34"/>
      <c r="B7" s="23"/>
      <c r="C7" s="23"/>
      <c r="D7" s="23"/>
      <c r="E7" s="23"/>
      <c r="F7" s="23"/>
      <c r="G7" s="23"/>
      <c r="H7" s="23"/>
      <c r="I7" s="23"/>
    </row>
    <row r="8" ht="18.75" customHeight="1" spans="1:9">
      <c r="A8" s="34"/>
      <c r="B8" s="23"/>
      <c r="C8" s="23"/>
      <c r="D8" s="23"/>
      <c r="E8" s="23"/>
      <c r="F8" s="23"/>
      <c r="G8" s="23"/>
      <c r="H8" s="23"/>
      <c r="I8" s="23"/>
    </row>
    <row r="9" customHeight="1" spans="1:1">
      <c r="A9" t="s">
        <v>370</v>
      </c>
    </row>
  </sheetData>
  <mergeCells count="5">
    <mergeCell ref="A2:I2"/>
    <mergeCell ref="A3:E3"/>
    <mergeCell ref="B4:D4"/>
    <mergeCell ref="E4:I4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J8"/>
  <sheetViews>
    <sheetView showZeros="0" workbookViewId="0">
      <selection activeCell="B17" sqref="B17"/>
    </sheetView>
  </sheetViews>
  <sheetFormatPr defaultColWidth="9.13636363636364" defaultRowHeight="12" customHeight="1" outlineLevelRow="7"/>
  <cols>
    <col min="1" max="1" width="34.2818181818182" customWidth="1"/>
    <col min="2" max="2" width="29" customWidth="1"/>
    <col min="3" max="5" width="23.5727272727273" customWidth="1"/>
    <col min="6" max="6" width="11.2818181818182" customWidth="1"/>
    <col min="7" max="7" width="25.1363636363636" customWidth="1"/>
    <col min="8" max="8" width="15.5727272727273" customWidth="1"/>
    <col min="9" max="9" width="13.4181818181818" customWidth="1"/>
    <col min="10" max="10" width="18.8545454545455" customWidth="1"/>
  </cols>
  <sheetData>
    <row r="1" ht="15" customHeight="1" spans="10:10">
      <c r="J1" s="38" t="s">
        <v>371</v>
      </c>
    </row>
    <row r="2" ht="36" customHeight="1" spans="1:10">
      <c r="A2" s="5" t="str">
        <f>"2025"&amp;"年县对下转移支付绩效目标表"</f>
        <v>2025年县对下转移支付绩效目标表</v>
      </c>
      <c r="B2" s="6"/>
      <c r="C2" s="6"/>
      <c r="D2" s="6"/>
      <c r="E2" s="6"/>
      <c r="F2" s="51"/>
      <c r="G2" s="6"/>
      <c r="H2" s="51"/>
      <c r="I2" s="51"/>
      <c r="J2" s="6"/>
    </row>
    <row r="3" ht="18.75" customHeight="1" spans="1:8">
      <c r="A3" s="7" t="str">
        <f>"单位名称："&amp;"耿马傣族佤族自治县融媒体中心"</f>
        <v>单位名称：耿马傣族佤族自治县融媒体中心</v>
      </c>
      <c r="B3" s="3"/>
      <c r="C3" s="3"/>
      <c r="D3" s="3"/>
      <c r="E3" s="3"/>
      <c r="F3" s="52"/>
      <c r="G3" s="3"/>
      <c r="H3" s="52"/>
    </row>
    <row r="4" ht="18.75" customHeight="1" spans="1:10">
      <c r="A4" s="46" t="s">
        <v>276</v>
      </c>
      <c r="B4" s="46" t="s">
        <v>277</v>
      </c>
      <c r="C4" s="46" t="s">
        <v>278</v>
      </c>
      <c r="D4" s="46" t="s">
        <v>279</v>
      </c>
      <c r="E4" s="46" t="s">
        <v>280</v>
      </c>
      <c r="F4" s="53" t="s">
        <v>281</v>
      </c>
      <c r="G4" s="46" t="s">
        <v>282</v>
      </c>
      <c r="H4" s="53" t="s">
        <v>283</v>
      </c>
      <c r="I4" s="53" t="s">
        <v>284</v>
      </c>
      <c r="J4" s="46" t="s">
        <v>285</v>
      </c>
    </row>
    <row r="5" ht="18.75" customHeight="1" spans="1:10">
      <c r="A5" s="46">
        <v>1</v>
      </c>
      <c r="B5" s="46">
        <v>2</v>
      </c>
      <c r="C5" s="46">
        <v>3</v>
      </c>
      <c r="D5" s="46">
        <v>4</v>
      </c>
      <c r="E5" s="46">
        <v>5</v>
      </c>
      <c r="F5" s="53">
        <v>6</v>
      </c>
      <c r="G5" s="46">
        <v>7</v>
      </c>
      <c r="H5" s="53">
        <v>8</v>
      </c>
      <c r="I5" s="53">
        <v>9</v>
      </c>
      <c r="J5" s="46">
        <v>10</v>
      </c>
    </row>
    <row r="6" ht="18.75" customHeight="1" spans="1:10">
      <c r="A6" s="21"/>
      <c r="B6" s="47"/>
      <c r="C6" s="47"/>
      <c r="D6" s="47"/>
      <c r="E6" s="54"/>
      <c r="F6" s="55"/>
      <c r="G6" s="54"/>
      <c r="H6" s="55"/>
      <c r="I6" s="55"/>
      <c r="J6" s="54"/>
    </row>
    <row r="7" ht="18.75" customHeight="1" spans="1:10">
      <c r="A7" s="21"/>
      <c r="B7" s="21"/>
      <c r="C7" s="21"/>
      <c r="D7" s="21"/>
      <c r="E7" s="21"/>
      <c r="F7" s="56"/>
      <c r="G7" s="21"/>
      <c r="H7" s="21"/>
      <c r="I7" s="21"/>
      <c r="J7" s="21"/>
    </row>
    <row r="8" customHeight="1" spans="1:1">
      <c r="A8" t="s">
        <v>372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H9"/>
  <sheetViews>
    <sheetView showZeros="0" workbookViewId="0">
      <selection activeCell="C23" sqref="C23"/>
    </sheetView>
  </sheetViews>
  <sheetFormatPr defaultColWidth="9.13636363636364" defaultRowHeight="12" customHeight="1" outlineLevelCol="7"/>
  <cols>
    <col min="1" max="1" width="29" customWidth="1"/>
    <col min="2" max="2" width="18.7090909090909" customWidth="1"/>
    <col min="3" max="3" width="24.8545454545455" customWidth="1"/>
    <col min="4" max="4" width="23.5727272727273" customWidth="1"/>
    <col min="5" max="5" width="17.8545454545455" customWidth="1"/>
    <col min="6" max="6" width="23.5727272727273" customWidth="1"/>
    <col min="7" max="7" width="25.1363636363636" customWidth="1"/>
    <col min="8" max="8" width="18.8545454545455" customWidth="1"/>
  </cols>
  <sheetData>
    <row r="1" ht="15" customHeight="1" spans="1:8">
      <c r="A1" s="1"/>
      <c r="B1" s="1"/>
      <c r="C1" s="1"/>
      <c r="D1" s="1"/>
      <c r="E1" s="1"/>
      <c r="F1" s="1"/>
      <c r="G1" s="1"/>
      <c r="H1" s="39" t="s">
        <v>373</v>
      </c>
    </row>
    <row r="2" ht="34.5" customHeight="1" spans="1:8">
      <c r="A2" s="40" t="str">
        <f>"2025"&amp;"年新增资产配置表"</f>
        <v>2025年新增资产配置表</v>
      </c>
      <c r="B2" s="6"/>
      <c r="C2" s="6"/>
      <c r="D2" s="6"/>
      <c r="E2" s="6"/>
      <c r="F2" s="6"/>
      <c r="G2" s="6"/>
      <c r="H2" s="6"/>
    </row>
    <row r="3" ht="18.75" customHeight="1" spans="1:8">
      <c r="A3" s="41" t="str">
        <f>"单位名称："&amp;"耿马傣族佤族自治县融媒体中心"</f>
        <v>单位名称：耿马傣族佤族自治县融媒体中心</v>
      </c>
      <c r="B3" s="8"/>
      <c r="C3" s="3"/>
      <c r="H3" s="42" t="s">
        <v>159</v>
      </c>
    </row>
    <row r="4" ht="18.75" customHeight="1" spans="1:8">
      <c r="A4" s="11" t="s">
        <v>167</v>
      </c>
      <c r="B4" s="11" t="s">
        <v>374</v>
      </c>
      <c r="C4" s="11" t="s">
        <v>375</v>
      </c>
      <c r="D4" s="11" t="s">
        <v>376</v>
      </c>
      <c r="E4" s="11" t="s">
        <v>377</v>
      </c>
      <c r="F4" s="43" t="s">
        <v>378</v>
      </c>
      <c r="G4" s="44"/>
      <c r="H4" s="45"/>
    </row>
    <row r="5" ht="18.75" customHeight="1" spans="1:8">
      <c r="A5" s="18"/>
      <c r="B5" s="18"/>
      <c r="C5" s="18"/>
      <c r="D5" s="18"/>
      <c r="E5" s="18"/>
      <c r="F5" s="46" t="s">
        <v>355</v>
      </c>
      <c r="G5" s="46" t="s">
        <v>379</v>
      </c>
      <c r="H5" s="46" t="s">
        <v>380</v>
      </c>
    </row>
    <row r="6" ht="18.75" customHeight="1" spans="1:8">
      <c r="A6" s="46">
        <v>1</v>
      </c>
      <c r="B6" s="46">
        <v>2</v>
      </c>
      <c r="C6" s="46">
        <v>3</v>
      </c>
      <c r="D6" s="46">
        <v>4</v>
      </c>
      <c r="E6" s="46">
        <v>5</v>
      </c>
      <c r="F6" s="46">
        <v>6</v>
      </c>
      <c r="G6" s="46">
        <v>7</v>
      </c>
      <c r="H6" s="46">
        <v>8</v>
      </c>
    </row>
    <row r="7" ht="18.75" customHeight="1" spans="1:8">
      <c r="A7" s="47"/>
      <c r="B7" s="47"/>
      <c r="C7" s="34"/>
      <c r="D7" s="34"/>
      <c r="E7" s="34"/>
      <c r="F7" s="48"/>
      <c r="G7" s="23"/>
      <c r="H7" s="23"/>
    </row>
    <row r="8" ht="18.75" customHeight="1" spans="1:8">
      <c r="A8" s="26" t="s">
        <v>55</v>
      </c>
      <c r="B8" s="49"/>
      <c r="C8" s="49"/>
      <c r="D8" s="49"/>
      <c r="E8" s="50"/>
      <c r="F8" s="48"/>
      <c r="G8" s="23"/>
      <c r="H8" s="23"/>
    </row>
    <row r="9" customHeight="1" spans="1:1">
      <c r="A9" t="s">
        <v>381</v>
      </c>
    </row>
  </sheetData>
  <mergeCells count="9">
    <mergeCell ref="A2:H2"/>
    <mergeCell ref="A3:C3"/>
    <mergeCell ref="F4:H4"/>
    <mergeCell ref="A8:E8"/>
    <mergeCell ref="A4:A5"/>
    <mergeCell ref="B4:B5"/>
    <mergeCell ref="C4:C5"/>
    <mergeCell ref="D4:D5"/>
    <mergeCell ref="E4:E5"/>
  </mergeCells>
  <pageMargins left="0.359027777777778" right="0.1" top="0.259027777777778" bottom="0.259027777777778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K11"/>
  <sheetViews>
    <sheetView showZeros="0" workbookViewId="0">
      <selection activeCell="C23" sqref="C23"/>
    </sheetView>
  </sheetViews>
  <sheetFormatPr defaultColWidth="9.13636363636364" defaultRowHeight="14.25" customHeight="1"/>
  <cols>
    <col min="1" max="1" width="13.4181818181818" customWidth="1"/>
    <col min="2" max="2" width="43.8727272727273" customWidth="1"/>
    <col min="3" max="3" width="23.8545454545455" customWidth="1"/>
    <col min="4" max="4" width="11.1363636363636" customWidth="1"/>
    <col min="5" max="5" width="33.1636363636364" customWidth="1"/>
    <col min="6" max="6" width="9.85454545454546" customWidth="1"/>
    <col min="7" max="7" width="17.7090909090909" customWidth="1"/>
    <col min="8" max="11" width="15.4181818181818" customWidth="1"/>
  </cols>
  <sheetData>
    <row r="1" ht="15" customHeight="1" spans="4:11">
      <c r="D1" s="29"/>
      <c r="E1" s="29"/>
      <c r="F1" s="29"/>
      <c r="G1" s="29"/>
      <c r="H1" s="30"/>
      <c r="I1" s="30"/>
      <c r="J1" s="30"/>
      <c r="K1" s="38" t="s">
        <v>382</v>
      </c>
    </row>
    <row r="2" ht="42.75" customHeight="1" spans="1:11">
      <c r="A2" s="5" t="str">
        <f>"2025"&amp;"年转移支付补助项目支出预算表"</f>
        <v>2025年转移支付补助项目支出预算表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8.75" customHeight="1" spans="1:11">
      <c r="A3" s="7" t="str">
        <f>"单位名称："&amp;"耿马傣族佤族自治县融媒体中心"</f>
        <v>单位名称：耿马傣族佤族自治县融媒体中心</v>
      </c>
      <c r="B3" s="8"/>
      <c r="C3" s="8"/>
      <c r="D3" s="8"/>
      <c r="E3" s="8"/>
      <c r="F3" s="8"/>
      <c r="G3" s="8"/>
      <c r="H3" s="9"/>
      <c r="I3" s="9"/>
      <c r="J3" s="9"/>
      <c r="K3" s="4" t="s">
        <v>159</v>
      </c>
    </row>
    <row r="4" ht="18.75" customHeight="1" spans="1:11">
      <c r="A4" s="10" t="s">
        <v>252</v>
      </c>
      <c r="B4" s="10" t="s">
        <v>169</v>
      </c>
      <c r="C4" s="10" t="s">
        <v>253</v>
      </c>
      <c r="D4" s="11" t="s">
        <v>170</v>
      </c>
      <c r="E4" s="11" t="s">
        <v>171</v>
      </c>
      <c r="F4" s="11" t="s">
        <v>254</v>
      </c>
      <c r="G4" s="11" t="s">
        <v>255</v>
      </c>
      <c r="H4" s="31" t="s">
        <v>55</v>
      </c>
      <c r="I4" s="12" t="s">
        <v>383</v>
      </c>
      <c r="J4" s="13"/>
      <c r="K4" s="14"/>
    </row>
    <row r="5" ht="18.75" customHeight="1" spans="1:11">
      <c r="A5" s="15"/>
      <c r="B5" s="15"/>
      <c r="C5" s="15"/>
      <c r="D5" s="16"/>
      <c r="E5" s="16"/>
      <c r="F5" s="16"/>
      <c r="G5" s="16"/>
      <c r="H5" s="32"/>
      <c r="I5" s="11" t="s">
        <v>58</v>
      </c>
      <c r="J5" s="11" t="s">
        <v>59</v>
      </c>
      <c r="K5" s="11" t="s">
        <v>60</v>
      </c>
    </row>
    <row r="6" ht="18.75" customHeight="1" spans="1:11">
      <c r="A6" s="17"/>
      <c r="B6" s="17"/>
      <c r="C6" s="17"/>
      <c r="D6" s="18"/>
      <c r="E6" s="18"/>
      <c r="F6" s="18"/>
      <c r="G6" s="18"/>
      <c r="H6" s="33"/>
      <c r="I6" s="18" t="s">
        <v>57</v>
      </c>
      <c r="J6" s="18"/>
      <c r="K6" s="18"/>
    </row>
    <row r="7" ht="18.7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4"/>
      <c r="B8" s="21"/>
      <c r="C8" s="34"/>
      <c r="D8" s="34"/>
      <c r="E8" s="34"/>
      <c r="F8" s="34"/>
      <c r="G8" s="34"/>
      <c r="H8" s="23"/>
      <c r="I8" s="23"/>
      <c r="J8" s="23"/>
      <c r="K8" s="23"/>
    </row>
    <row r="9" ht="18.75" customHeight="1" spans="1:11">
      <c r="A9" s="21"/>
      <c r="B9" s="21"/>
      <c r="C9" s="21"/>
      <c r="D9" s="21"/>
      <c r="E9" s="21"/>
      <c r="F9" s="21"/>
      <c r="G9" s="21"/>
      <c r="H9" s="23"/>
      <c r="I9" s="23"/>
      <c r="J9" s="23"/>
      <c r="K9" s="23"/>
    </row>
    <row r="10" ht="18.75" customHeight="1" spans="1:11">
      <c r="A10" s="35" t="s">
        <v>102</v>
      </c>
      <c r="B10" s="36"/>
      <c r="C10" s="36"/>
      <c r="D10" s="36"/>
      <c r="E10" s="36"/>
      <c r="F10" s="36"/>
      <c r="G10" s="37"/>
      <c r="H10" s="23"/>
      <c r="I10" s="23"/>
      <c r="J10" s="23"/>
      <c r="K10" s="23"/>
    </row>
    <row r="11" customHeight="1" spans="1:1">
      <c r="A11" t="s">
        <v>384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8888888888889" right="0.388888888888889" top="0.579166666666667" bottom="0.579166666666667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G13"/>
  <sheetViews>
    <sheetView showZeros="0" workbookViewId="0">
      <selection activeCell="C28" sqref="C28"/>
    </sheetView>
  </sheetViews>
  <sheetFormatPr defaultColWidth="9.13636363636364" defaultRowHeight="14.25" customHeight="1" outlineLevelCol="6"/>
  <cols>
    <col min="1" max="1" width="29.4181818181818" customWidth="1"/>
    <col min="2" max="2" width="23.1363636363636" customWidth="1"/>
    <col min="3" max="3" width="31.5727272727273" customWidth="1"/>
    <col min="4" max="4" width="20.4181818181818" customWidth="1"/>
    <col min="5" max="7" width="23.8545454545455" customWidth="1"/>
  </cols>
  <sheetData>
    <row r="1" ht="15" customHeight="1" spans="1:7">
      <c r="A1" s="1"/>
      <c r="B1" s="1"/>
      <c r="C1" s="1"/>
      <c r="D1" s="2"/>
      <c r="E1" s="3"/>
      <c r="F1" s="3"/>
      <c r="G1" s="4" t="s">
        <v>385</v>
      </c>
    </row>
    <row r="2" ht="36.75" customHeight="1" spans="1:7">
      <c r="A2" s="5" t="str">
        <f>"2025"&amp;"年部门项目中期规划预算表"</f>
        <v>2025年部门项目中期规划预算表</v>
      </c>
      <c r="B2" s="6"/>
      <c r="C2" s="6"/>
      <c r="D2" s="6"/>
      <c r="E2" s="6"/>
      <c r="F2" s="6"/>
      <c r="G2" s="6"/>
    </row>
    <row r="3" ht="18.75" customHeight="1" spans="1:7">
      <c r="A3" s="7" t="str">
        <f>"单位名称："&amp;"耿马傣族佤族自治县融媒体中心"</f>
        <v>单位名称：耿马傣族佤族自治县融媒体中心</v>
      </c>
      <c r="B3" s="8"/>
      <c r="C3" s="8"/>
      <c r="D3" s="8"/>
      <c r="E3" s="9"/>
      <c r="F3" s="9"/>
      <c r="G3" s="4" t="s">
        <v>159</v>
      </c>
    </row>
    <row r="4" ht="18.75" customHeight="1" spans="1:7">
      <c r="A4" s="10" t="s">
        <v>253</v>
      </c>
      <c r="B4" s="10" t="s">
        <v>252</v>
      </c>
      <c r="C4" s="10" t="s">
        <v>169</v>
      </c>
      <c r="D4" s="11" t="s">
        <v>386</v>
      </c>
      <c r="E4" s="12" t="s">
        <v>58</v>
      </c>
      <c r="F4" s="13"/>
      <c r="G4" s="14"/>
    </row>
    <row r="5" ht="18.75" customHeight="1" spans="1:7">
      <c r="A5" s="15"/>
      <c r="B5" s="15"/>
      <c r="C5" s="15"/>
      <c r="D5" s="16"/>
      <c r="E5" s="10" t="str">
        <f>"2025"&amp;"年"</f>
        <v>2025年</v>
      </c>
      <c r="F5" s="10" t="str">
        <f>"2025"+1&amp;"年"</f>
        <v>2026年</v>
      </c>
      <c r="G5" s="11" t="str">
        <f>"2025"+2&amp;"年"</f>
        <v>2027年</v>
      </c>
    </row>
    <row r="6" ht="18.75" customHeight="1" spans="1:7">
      <c r="A6" s="17"/>
      <c r="B6" s="17"/>
      <c r="C6" s="17"/>
      <c r="D6" s="18"/>
      <c r="E6" s="17" t="s">
        <v>57</v>
      </c>
      <c r="F6" s="17"/>
      <c r="G6" s="18"/>
    </row>
    <row r="7" ht="18.7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20">
        <v>7</v>
      </c>
    </row>
    <row r="8" ht="18.75" customHeight="1" spans="1:7">
      <c r="A8" s="21" t="s">
        <v>70</v>
      </c>
      <c r="B8" s="22"/>
      <c r="C8" s="22"/>
      <c r="D8" s="21"/>
      <c r="E8" s="23">
        <v>301000</v>
      </c>
      <c r="F8" s="23"/>
      <c r="G8" s="23"/>
    </row>
    <row r="9" ht="18.75" customHeight="1" spans="1:7">
      <c r="A9" s="24" t="s">
        <v>70</v>
      </c>
      <c r="B9" s="21"/>
      <c r="C9" s="21"/>
      <c r="D9" s="21"/>
      <c r="E9" s="23">
        <v>301000</v>
      </c>
      <c r="F9" s="23"/>
      <c r="G9" s="23"/>
    </row>
    <row r="10" ht="18.75" customHeight="1" spans="1:7">
      <c r="A10" s="25"/>
      <c r="B10" s="21" t="s">
        <v>387</v>
      </c>
      <c r="C10" s="21" t="s">
        <v>271</v>
      </c>
      <c r="D10" s="21" t="s">
        <v>388</v>
      </c>
      <c r="E10" s="23">
        <v>280000</v>
      </c>
      <c r="F10" s="23"/>
      <c r="G10" s="23"/>
    </row>
    <row r="11" ht="18.75" customHeight="1" spans="1:7">
      <c r="A11" s="25"/>
      <c r="B11" s="21" t="s">
        <v>387</v>
      </c>
      <c r="C11" s="21" t="s">
        <v>265</v>
      </c>
      <c r="D11" s="21" t="s">
        <v>388</v>
      </c>
      <c r="E11" s="23">
        <v>20000</v>
      </c>
      <c r="F11" s="23"/>
      <c r="G11" s="23"/>
    </row>
    <row r="12" ht="18.75" customHeight="1" spans="1:7">
      <c r="A12" s="25"/>
      <c r="B12" s="21" t="s">
        <v>387</v>
      </c>
      <c r="C12" s="21" t="s">
        <v>258</v>
      </c>
      <c r="D12" s="21" t="s">
        <v>388</v>
      </c>
      <c r="E12" s="23">
        <v>1000</v>
      </c>
      <c r="F12" s="23"/>
      <c r="G12" s="23"/>
    </row>
    <row r="13" ht="18.75" customHeight="1" spans="1:7">
      <c r="A13" s="26" t="s">
        <v>55</v>
      </c>
      <c r="B13" s="27" t="s">
        <v>389</v>
      </c>
      <c r="C13" s="27"/>
      <c r="D13" s="28"/>
      <c r="E13" s="23">
        <v>301000</v>
      </c>
      <c r="F13" s="23"/>
      <c r="G13" s="23"/>
    </row>
  </sheetData>
  <mergeCells count="11">
    <mergeCell ref="A2:G2"/>
    <mergeCell ref="A3:D3"/>
    <mergeCell ref="E4:G4"/>
    <mergeCell ref="A13:D13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8888888888889" right="0.388888888888889" top="0.579166666666667" bottom="0.579166666666667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S10"/>
  <sheetViews>
    <sheetView showZeros="0" workbookViewId="0">
      <selection activeCell="E25" sqref="E25"/>
    </sheetView>
  </sheetViews>
  <sheetFormatPr defaultColWidth="9.13636363636364" defaultRowHeight="14.25" customHeight="1"/>
  <cols>
    <col min="1" max="1" width="21.1363636363636" customWidth="1"/>
    <col min="2" max="2" width="35.2818181818182" customWidth="1"/>
    <col min="3" max="8" width="20.4181818181818" customWidth="1"/>
    <col min="9" max="11" width="20.5727272727273" customWidth="1"/>
    <col min="12" max="12" width="20.4181818181818" customWidth="1"/>
    <col min="13" max="13" width="20.5727272727273" customWidth="1"/>
    <col min="14" max="19" width="20.4181818181818" customWidth="1"/>
  </cols>
  <sheetData>
    <row r="1" ht="15" customHeight="1" spans="10:19">
      <c r="J1" s="192"/>
      <c r="O1" s="67"/>
      <c r="P1" s="67"/>
      <c r="Q1" s="67"/>
      <c r="R1" s="67"/>
      <c r="S1" s="38" t="s">
        <v>52</v>
      </c>
    </row>
    <row r="2" ht="57.75" customHeight="1" spans="1:19">
      <c r="A2" s="126" t="str">
        <f>"2025"&amp;"年部门收入预算表"</f>
        <v>2025年部门收入预算表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93"/>
      <c r="P2" s="193"/>
      <c r="Q2" s="193"/>
      <c r="R2" s="193"/>
      <c r="S2" s="193"/>
    </row>
    <row r="3" ht="18.75" customHeight="1" spans="1:19">
      <c r="A3" s="41" t="str">
        <f>"单位名称："&amp;"耿马傣族佤族自治县融媒体中心"</f>
        <v>单位名称：耿马傣族佤族自治县融媒体中心</v>
      </c>
      <c r="B3" s="93"/>
      <c r="C3" s="93"/>
      <c r="D3" s="93"/>
      <c r="E3" s="93"/>
      <c r="F3" s="93"/>
      <c r="G3" s="93"/>
      <c r="H3" s="93"/>
      <c r="I3" s="93"/>
      <c r="J3" s="71"/>
      <c r="K3" s="93"/>
      <c r="L3" s="93"/>
      <c r="M3" s="93"/>
      <c r="N3" s="93"/>
      <c r="O3" s="71"/>
      <c r="P3" s="71"/>
      <c r="Q3" s="71"/>
      <c r="R3" s="71"/>
      <c r="S3" s="38" t="s">
        <v>1</v>
      </c>
    </row>
    <row r="4" ht="18.75" customHeight="1" spans="1:19">
      <c r="A4" s="176" t="s">
        <v>53</v>
      </c>
      <c r="B4" s="177" t="s">
        <v>54</v>
      </c>
      <c r="C4" s="177" t="s">
        <v>55</v>
      </c>
      <c r="D4" s="178" t="s">
        <v>56</v>
      </c>
      <c r="E4" s="179"/>
      <c r="F4" s="179"/>
      <c r="G4" s="179"/>
      <c r="H4" s="179"/>
      <c r="I4" s="179"/>
      <c r="J4" s="194"/>
      <c r="K4" s="179"/>
      <c r="L4" s="179"/>
      <c r="M4" s="179"/>
      <c r="N4" s="195"/>
      <c r="O4" s="178" t="s">
        <v>45</v>
      </c>
      <c r="P4" s="178"/>
      <c r="Q4" s="178"/>
      <c r="R4" s="178"/>
      <c r="S4" s="198"/>
    </row>
    <row r="5" ht="18.75" customHeight="1" spans="1:19">
      <c r="A5" s="180"/>
      <c r="B5" s="181"/>
      <c r="C5" s="181"/>
      <c r="D5" s="182" t="s">
        <v>57</v>
      </c>
      <c r="E5" s="182" t="s">
        <v>58</v>
      </c>
      <c r="F5" s="182" t="s">
        <v>59</v>
      </c>
      <c r="G5" s="182" t="s">
        <v>60</v>
      </c>
      <c r="H5" s="182" t="s">
        <v>61</v>
      </c>
      <c r="I5" s="196" t="s">
        <v>62</v>
      </c>
      <c r="J5" s="196"/>
      <c r="K5" s="196"/>
      <c r="L5" s="196"/>
      <c r="M5" s="196"/>
      <c r="N5" s="185"/>
      <c r="O5" s="182" t="s">
        <v>57</v>
      </c>
      <c r="P5" s="182" t="s">
        <v>58</v>
      </c>
      <c r="Q5" s="182" t="s">
        <v>59</v>
      </c>
      <c r="R5" s="182" t="s">
        <v>60</v>
      </c>
      <c r="S5" s="182" t="s">
        <v>63</v>
      </c>
    </row>
    <row r="6" ht="18.75" customHeight="1" spans="1:19">
      <c r="A6" s="183"/>
      <c r="B6" s="184"/>
      <c r="C6" s="184"/>
      <c r="D6" s="185"/>
      <c r="E6" s="185"/>
      <c r="F6" s="185"/>
      <c r="G6" s="185"/>
      <c r="H6" s="185"/>
      <c r="I6" s="184" t="s">
        <v>57</v>
      </c>
      <c r="J6" s="184" t="s">
        <v>64</v>
      </c>
      <c r="K6" s="184" t="s">
        <v>65</v>
      </c>
      <c r="L6" s="184" t="s">
        <v>66</v>
      </c>
      <c r="M6" s="184" t="s">
        <v>67</v>
      </c>
      <c r="N6" s="184" t="s">
        <v>68</v>
      </c>
      <c r="O6" s="197"/>
      <c r="P6" s="197"/>
      <c r="Q6" s="197"/>
      <c r="R6" s="197"/>
      <c r="S6" s="185"/>
    </row>
    <row r="7" ht="18.75" customHeight="1" spans="1:19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</row>
    <row r="8" ht="18.75" customHeight="1" spans="1:19">
      <c r="A8" s="186" t="s">
        <v>69</v>
      </c>
      <c r="B8" s="187" t="s">
        <v>70</v>
      </c>
      <c r="C8" s="23">
        <v>4806786.95</v>
      </c>
      <c r="D8" s="23">
        <v>4806786.95</v>
      </c>
      <c r="E8" s="23">
        <v>4786486.95</v>
      </c>
      <c r="F8" s="23"/>
      <c r="G8" s="23"/>
      <c r="H8" s="23"/>
      <c r="I8" s="23">
        <v>20300</v>
      </c>
      <c r="J8" s="23"/>
      <c r="K8" s="23"/>
      <c r="L8" s="23"/>
      <c r="M8" s="23"/>
      <c r="N8" s="23">
        <v>20300</v>
      </c>
      <c r="O8" s="23"/>
      <c r="P8" s="23"/>
      <c r="Q8" s="23"/>
      <c r="R8" s="23"/>
      <c r="S8" s="23"/>
    </row>
    <row r="9" ht="18.75" customHeight="1" spans="1:19">
      <c r="A9" s="188" t="s">
        <v>71</v>
      </c>
      <c r="B9" s="189" t="s">
        <v>70</v>
      </c>
      <c r="C9" s="23">
        <v>4806786.95</v>
      </c>
      <c r="D9" s="23">
        <v>4806786.95</v>
      </c>
      <c r="E9" s="23">
        <v>4786486.95</v>
      </c>
      <c r="F9" s="23"/>
      <c r="G9" s="23"/>
      <c r="H9" s="23"/>
      <c r="I9" s="23">
        <v>20300</v>
      </c>
      <c r="J9" s="23"/>
      <c r="K9" s="23"/>
      <c r="L9" s="23"/>
      <c r="M9" s="23"/>
      <c r="N9" s="23">
        <v>20300</v>
      </c>
      <c r="O9" s="23"/>
      <c r="P9" s="23"/>
      <c r="Q9" s="23"/>
      <c r="R9" s="23"/>
      <c r="S9" s="23"/>
    </row>
    <row r="10" ht="18.75" customHeight="1" spans="1:19">
      <c r="A10" s="190" t="s">
        <v>55</v>
      </c>
      <c r="B10" s="191"/>
      <c r="C10" s="23">
        <v>4806786.95</v>
      </c>
      <c r="D10" s="23">
        <v>4806786.95</v>
      </c>
      <c r="E10" s="23">
        <v>4786486.95</v>
      </c>
      <c r="F10" s="23"/>
      <c r="G10" s="23"/>
      <c r="H10" s="23"/>
      <c r="I10" s="23">
        <v>20300</v>
      </c>
      <c r="J10" s="23"/>
      <c r="K10" s="23"/>
      <c r="L10" s="23"/>
      <c r="M10" s="23"/>
      <c r="N10" s="23">
        <v>20300</v>
      </c>
      <c r="O10" s="23"/>
      <c r="P10" s="23"/>
      <c r="Q10" s="23"/>
      <c r="R10" s="23"/>
      <c r="S10" s="23"/>
    </row>
  </sheetData>
  <mergeCells count="19">
    <mergeCell ref="A2:S2"/>
    <mergeCell ref="A3:D3"/>
    <mergeCell ref="D4:N4"/>
    <mergeCell ref="O4:S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88888888888889" right="0.388888888888889" top="0.509027777777778" bottom="0.509027777777778" header="0.309027777777778" footer="0.309027777777778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O21"/>
  <sheetViews>
    <sheetView showZeros="0" workbookViewId="0">
      <selection activeCell="A1" sqref="A1"/>
    </sheetView>
  </sheetViews>
  <sheetFormatPr defaultColWidth="9.13636363636364" defaultRowHeight="14.25" customHeight="1"/>
  <cols>
    <col min="1" max="1" width="14.2818181818182" customWidth="1"/>
    <col min="2" max="2" width="37.7090909090909" customWidth="1"/>
    <col min="3" max="6" width="19.1363636363636" customWidth="1"/>
    <col min="7" max="8" width="19" customWidth="1"/>
    <col min="9" max="9" width="18.8545454545455" customWidth="1"/>
    <col min="10" max="11" width="19" customWidth="1"/>
    <col min="12" max="14" width="18.8545454545455" customWidth="1"/>
    <col min="15" max="15" width="19" customWidth="1"/>
  </cols>
  <sheetData>
    <row r="1" ht="15" customHeight="1" spans="1:15">
      <c r="A1" s="1"/>
      <c r="B1" s="1"/>
      <c r="C1" s="1"/>
      <c r="D1" s="166"/>
      <c r="E1" s="1"/>
      <c r="F1" s="1"/>
      <c r="G1" s="1"/>
      <c r="H1" s="166"/>
      <c r="I1" s="1"/>
      <c r="J1" s="166"/>
      <c r="K1" s="1"/>
      <c r="L1" s="1"/>
      <c r="M1" s="1"/>
      <c r="N1" s="1"/>
      <c r="O1" s="39" t="s">
        <v>72</v>
      </c>
    </row>
    <row r="2" ht="42" customHeight="1" spans="1:15">
      <c r="A2" s="5" t="str">
        <f>"2025"&amp;"年部门支出预算表"</f>
        <v>2025年部门支出预算表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</row>
    <row r="3" ht="18.75" customHeight="1" spans="1:15">
      <c r="A3" s="168" t="str">
        <f>"单位名称："&amp;"耿马傣族佤族自治县融媒体中心"</f>
        <v>单位名称：耿马傣族佤族自治县融媒体中心</v>
      </c>
      <c r="B3" s="169"/>
      <c r="C3" s="62"/>
      <c r="D3" s="30"/>
      <c r="E3" s="62"/>
      <c r="F3" s="62"/>
      <c r="G3" s="62"/>
      <c r="H3" s="30"/>
      <c r="I3" s="62"/>
      <c r="J3" s="30"/>
      <c r="K3" s="62"/>
      <c r="L3" s="62"/>
      <c r="M3" s="174"/>
      <c r="N3" s="174"/>
      <c r="O3" s="39" t="s">
        <v>1</v>
      </c>
    </row>
    <row r="4" ht="18.75" customHeight="1" spans="1:15">
      <c r="A4" s="10" t="s">
        <v>73</v>
      </c>
      <c r="B4" s="10" t="s">
        <v>74</v>
      </c>
      <c r="C4" s="10" t="s">
        <v>55</v>
      </c>
      <c r="D4" s="12" t="s">
        <v>58</v>
      </c>
      <c r="E4" s="74" t="s">
        <v>75</v>
      </c>
      <c r="F4" s="136" t="s">
        <v>76</v>
      </c>
      <c r="G4" s="10" t="s">
        <v>59</v>
      </c>
      <c r="H4" s="10" t="s">
        <v>60</v>
      </c>
      <c r="I4" s="10" t="s">
        <v>77</v>
      </c>
      <c r="J4" s="12" t="s">
        <v>78</v>
      </c>
      <c r="K4" s="13"/>
      <c r="L4" s="13"/>
      <c r="M4" s="13"/>
      <c r="N4" s="13"/>
      <c r="O4" s="14"/>
    </row>
    <row r="5" ht="30" customHeight="1" spans="1:15">
      <c r="A5" s="18"/>
      <c r="B5" s="18"/>
      <c r="C5" s="18"/>
      <c r="D5" s="66" t="s">
        <v>57</v>
      </c>
      <c r="E5" s="92" t="s">
        <v>75</v>
      </c>
      <c r="F5" s="92" t="s">
        <v>76</v>
      </c>
      <c r="G5" s="18"/>
      <c r="H5" s="18"/>
      <c r="I5" s="18"/>
      <c r="J5" s="66" t="s">
        <v>57</v>
      </c>
      <c r="K5" s="46" t="s">
        <v>79</v>
      </c>
      <c r="L5" s="46" t="s">
        <v>80</v>
      </c>
      <c r="M5" s="46" t="s">
        <v>81</v>
      </c>
      <c r="N5" s="46" t="s">
        <v>82</v>
      </c>
      <c r="O5" s="46" t="s">
        <v>83</v>
      </c>
    </row>
    <row r="6" ht="18.75" customHeight="1" spans="1:15">
      <c r="A6" s="115">
        <v>1</v>
      </c>
      <c r="B6" s="115">
        <v>2</v>
      </c>
      <c r="C6" s="66">
        <v>3</v>
      </c>
      <c r="D6" s="66">
        <v>4</v>
      </c>
      <c r="E6" s="66">
        <v>5</v>
      </c>
      <c r="F6" s="66">
        <v>6</v>
      </c>
      <c r="G6" s="66">
        <v>7</v>
      </c>
      <c r="H6" s="66">
        <v>8</v>
      </c>
      <c r="I6" s="66">
        <v>9</v>
      </c>
      <c r="J6" s="66">
        <v>10</v>
      </c>
      <c r="K6" s="66">
        <v>11</v>
      </c>
      <c r="L6" s="66">
        <v>12</v>
      </c>
      <c r="M6" s="66">
        <v>13</v>
      </c>
      <c r="N6" s="66">
        <v>14</v>
      </c>
      <c r="O6" s="66">
        <v>15</v>
      </c>
    </row>
    <row r="7" ht="18.75" customHeight="1" spans="1:15">
      <c r="A7" s="130" t="s">
        <v>84</v>
      </c>
      <c r="B7" s="155" t="s">
        <v>85</v>
      </c>
      <c r="C7" s="23">
        <v>3741806.9</v>
      </c>
      <c r="D7" s="23">
        <v>3721506.9</v>
      </c>
      <c r="E7" s="23">
        <v>3420506.9</v>
      </c>
      <c r="F7" s="23">
        <v>301000</v>
      </c>
      <c r="G7" s="23"/>
      <c r="H7" s="23"/>
      <c r="I7" s="23"/>
      <c r="J7" s="23">
        <v>20300</v>
      </c>
      <c r="K7" s="23"/>
      <c r="L7" s="23"/>
      <c r="M7" s="23"/>
      <c r="N7" s="23"/>
      <c r="O7" s="23">
        <v>20300</v>
      </c>
    </row>
    <row r="8" ht="18.75" customHeight="1" spans="1:15">
      <c r="A8" s="170" t="s">
        <v>86</v>
      </c>
      <c r="B8" s="171" t="str">
        <f>"  "&amp;"其他文化旅游体育与传媒支出"</f>
        <v>  其他文化旅游体育与传媒支出</v>
      </c>
      <c r="C8" s="23">
        <v>3741806.9</v>
      </c>
      <c r="D8" s="23">
        <v>3721506.9</v>
      </c>
      <c r="E8" s="23">
        <v>3420506.9</v>
      </c>
      <c r="F8" s="23">
        <v>301000</v>
      </c>
      <c r="G8" s="23"/>
      <c r="H8" s="23"/>
      <c r="I8" s="23"/>
      <c r="J8" s="23">
        <v>20300</v>
      </c>
      <c r="K8" s="23"/>
      <c r="L8" s="23"/>
      <c r="M8" s="23"/>
      <c r="N8" s="23"/>
      <c r="O8" s="23">
        <v>20300</v>
      </c>
    </row>
    <row r="9" ht="18.75" customHeight="1" spans="1:15">
      <c r="A9" s="170" t="s">
        <v>87</v>
      </c>
      <c r="B9" s="171" t="str">
        <f>"    "&amp;"其他文化旅游体育与传媒支出"</f>
        <v>    其他文化旅游体育与传媒支出</v>
      </c>
      <c r="C9" s="23">
        <v>3741806.9</v>
      </c>
      <c r="D9" s="23">
        <v>3721506.9</v>
      </c>
      <c r="E9" s="23">
        <v>3420506.9</v>
      </c>
      <c r="F9" s="23">
        <v>301000</v>
      </c>
      <c r="G9" s="23"/>
      <c r="H9" s="23"/>
      <c r="I9" s="23"/>
      <c r="J9" s="23">
        <v>20300</v>
      </c>
      <c r="K9" s="23"/>
      <c r="L9" s="23"/>
      <c r="M9" s="23"/>
      <c r="N9" s="23"/>
      <c r="O9" s="23">
        <v>20300</v>
      </c>
    </row>
    <row r="10" ht="18.75" customHeight="1" spans="1:15">
      <c r="A10" s="130" t="s">
        <v>88</v>
      </c>
      <c r="B10" s="155" t="s">
        <v>89</v>
      </c>
      <c r="C10" s="23">
        <v>539260.32</v>
      </c>
      <c r="D10" s="23">
        <v>539260.32</v>
      </c>
      <c r="E10" s="23">
        <v>539260.32</v>
      </c>
      <c r="F10" s="23"/>
      <c r="G10" s="23"/>
      <c r="H10" s="23"/>
      <c r="I10" s="23"/>
      <c r="J10" s="23"/>
      <c r="K10" s="23"/>
      <c r="L10" s="23"/>
      <c r="M10" s="23"/>
      <c r="N10" s="23"/>
      <c r="O10" s="23"/>
    </row>
    <row r="11" ht="18.75" customHeight="1" spans="1:15">
      <c r="A11" s="170" t="s">
        <v>90</v>
      </c>
      <c r="B11" s="171" t="str">
        <f>"  "&amp;"行政事业单位养老支出"</f>
        <v>  行政事业单位养老支出</v>
      </c>
      <c r="C11" s="23">
        <v>539260.32</v>
      </c>
      <c r="D11" s="23">
        <v>539260.32</v>
      </c>
      <c r="E11" s="23">
        <v>539260.32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2" ht="18.75" customHeight="1" spans="1:15">
      <c r="A12" s="170" t="s">
        <v>91</v>
      </c>
      <c r="B12" s="171" t="str">
        <f>"    "&amp;"事业单位离退休"</f>
        <v>    事业单位离退休</v>
      </c>
      <c r="C12" s="23">
        <v>109668</v>
      </c>
      <c r="D12" s="23">
        <v>109668</v>
      </c>
      <c r="E12" s="23">
        <v>109668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ht="18.75" customHeight="1" spans="1:15">
      <c r="A13" s="170" t="s">
        <v>92</v>
      </c>
      <c r="B13" s="171" t="str">
        <f>"    "&amp;"机关事业单位基本养老保险缴费支出"</f>
        <v>    机关事业单位基本养老保险缴费支出</v>
      </c>
      <c r="C13" s="23">
        <v>429592.32</v>
      </c>
      <c r="D13" s="23">
        <v>429592.32</v>
      </c>
      <c r="E13" s="23">
        <v>429592.32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ht="18.75" customHeight="1" spans="1:15">
      <c r="A14" s="130" t="s">
        <v>93</v>
      </c>
      <c r="B14" s="155" t="s">
        <v>94</v>
      </c>
      <c r="C14" s="23">
        <v>203525.49</v>
      </c>
      <c r="D14" s="23">
        <v>203525.49</v>
      </c>
      <c r="E14" s="23">
        <v>203525.49</v>
      </c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ht="18.75" customHeight="1" spans="1:15">
      <c r="A15" s="170" t="s">
        <v>95</v>
      </c>
      <c r="B15" s="171" t="str">
        <f>"  "&amp;"行政事业单位医疗"</f>
        <v>  行政事业单位医疗</v>
      </c>
      <c r="C15" s="23">
        <v>203525.49</v>
      </c>
      <c r="D15" s="23">
        <v>203525.49</v>
      </c>
      <c r="E15" s="23">
        <v>203525.49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ht="18.75" customHeight="1" spans="1:15">
      <c r="A16" s="170" t="s">
        <v>96</v>
      </c>
      <c r="B16" s="171" t="str">
        <f>"    "&amp;"事业单位医疗"</f>
        <v>    事业单位医疗</v>
      </c>
      <c r="C16" s="23">
        <v>190631.59</v>
      </c>
      <c r="D16" s="23">
        <v>190631.59</v>
      </c>
      <c r="E16" s="23">
        <v>190631.59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ht="18.75" customHeight="1" spans="1:15">
      <c r="A17" s="170" t="s">
        <v>97</v>
      </c>
      <c r="B17" s="171" t="str">
        <f>"    "&amp;"其他行政事业单位医疗支出"</f>
        <v>    其他行政事业单位医疗支出</v>
      </c>
      <c r="C17" s="23">
        <v>12893.9</v>
      </c>
      <c r="D17" s="23">
        <v>12893.9</v>
      </c>
      <c r="E17" s="23">
        <v>12893.9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ht="18.75" customHeight="1" spans="1:15">
      <c r="A18" s="130" t="s">
        <v>98</v>
      </c>
      <c r="B18" s="155" t="s">
        <v>99</v>
      </c>
      <c r="C18" s="23">
        <v>322194.24</v>
      </c>
      <c r="D18" s="23">
        <v>322194.24</v>
      </c>
      <c r="E18" s="23">
        <v>322194.24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ht="18.75" customHeight="1" spans="1:15">
      <c r="A19" s="170" t="s">
        <v>100</v>
      </c>
      <c r="B19" s="171" t="str">
        <f>"  "&amp;"住房改革支出"</f>
        <v>  住房改革支出</v>
      </c>
      <c r="C19" s="23">
        <v>322194.24</v>
      </c>
      <c r="D19" s="23">
        <v>322194.24</v>
      </c>
      <c r="E19" s="23">
        <v>322194.24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ht="18.75" customHeight="1" spans="1:15">
      <c r="A20" s="170" t="s">
        <v>101</v>
      </c>
      <c r="B20" s="171" t="str">
        <f>"    "&amp;"住房公积金"</f>
        <v>    住房公积金</v>
      </c>
      <c r="C20" s="23">
        <v>322194.24</v>
      </c>
      <c r="D20" s="23">
        <v>322194.24</v>
      </c>
      <c r="E20" s="23">
        <v>322194.24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ht="18.75" customHeight="1" spans="1:15">
      <c r="A21" s="172" t="s">
        <v>102</v>
      </c>
      <c r="B21" s="173" t="s">
        <v>102</v>
      </c>
      <c r="C21" s="23">
        <v>4806786.95</v>
      </c>
      <c r="D21" s="23">
        <v>4786486.95</v>
      </c>
      <c r="E21" s="23">
        <v>4485486.95</v>
      </c>
      <c r="F21" s="23">
        <v>301000</v>
      </c>
      <c r="G21" s="23"/>
      <c r="H21" s="23"/>
      <c r="I21" s="23"/>
      <c r="J21" s="23">
        <v>20300</v>
      </c>
      <c r="K21" s="23"/>
      <c r="L21" s="23"/>
      <c r="M21" s="23"/>
      <c r="N21" s="23"/>
      <c r="O21" s="23">
        <v>20300</v>
      </c>
    </row>
  </sheetData>
  <mergeCells count="11">
    <mergeCell ref="A2:O2"/>
    <mergeCell ref="A3:L3"/>
    <mergeCell ref="D4:F4"/>
    <mergeCell ref="J4:O4"/>
    <mergeCell ref="A21:B21"/>
    <mergeCell ref="A4:A5"/>
    <mergeCell ref="B4:B5"/>
    <mergeCell ref="C4:C5"/>
    <mergeCell ref="G4:G5"/>
    <mergeCell ref="H4:H5"/>
    <mergeCell ref="I4:I5"/>
  </mergeCells>
  <printOptions horizontalCentered="1"/>
  <pageMargins left="0.388888888888889" right="0.388888888888889" top="0.509027777777778" bottom="0.509027777777778" header="0.309027777777778" footer="0.309027777777778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35"/>
  <sheetViews>
    <sheetView showZeros="0" workbookViewId="0">
      <selection activeCell="A1" sqref="A1"/>
    </sheetView>
  </sheetViews>
  <sheetFormatPr defaultColWidth="9.13636363636364" defaultRowHeight="14.25" customHeight="1" outlineLevelCol="3"/>
  <cols>
    <col min="1" max="1" width="39.2818181818182" customWidth="1"/>
    <col min="2" max="2" width="30.8545454545455" customWidth="1"/>
    <col min="3" max="3" width="35.8545454545455" customWidth="1"/>
    <col min="4" max="4" width="29.8545454545455" customWidth="1"/>
  </cols>
  <sheetData>
    <row r="1" ht="15" customHeight="1" spans="1:4">
      <c r="A1" s="1"/>
      <c r="B1" s="1"/>
      <c r="C1" s="1"/>
      <c r="D1" s="39" t="s">
        <v>103</v>
      </c>
    </row>
    <row r="2" ht="36" customHeight="1" spans="1:4">
      <c r="A2" s="5" t="str">
        <f>"2025"&amp;"年部门财政拨款收支预算总表"</f>
        <v>2025年部门财政拨款收支预算总表</v>
      </c>
      <c r="B2" s="153"/>
      <c r="C2" s="153"/>
      <c r="D2" s="153"/>
    </row>
    <row r="3" ht="18.75" customHeight="1" spans="1:4">
      <c r="A3" s="7" t="str">
        <f>"单位名称："&amp;"耿马傣族佤族自治县融媒体中心"</f>
        <v>单位名称：耿马傣族佤族自治县融媒体中心</v>
      </c>
      <c r="B3" s="154"/>
      <c r="C3" s="154"/>
      <c r="D3" s="39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1" t="s">
        <v>4</v>
      </c>
      <c r="B5" s="105" t="str">
        <f>"2025"&amp;"年预算数"</f>
        <v>2025年预算数</v>
      </c>
      <c r="C5" s="31" t="s">
        <v>104</v>
      </c>
      <c r="D5" s="105" t="str">
        <f>"2025"&amp;"年预算数"</f>
        <v>2025年预算数</v>
      </c>
    </row>
    <row r="6" ht="18.75" customHeight="1" spans="1:4">
      <c r="A6" s="33"/>
      <c r="B6" s="18"/>
      <c r="C6" s="33"/>
      <c r="D6" s="18"/>
    </row>
    <row r="7" ht="18.75" customHeight="1" spans="1:4">
      <c r="A7" s="155" t="s">
        <v>105</v>
      </c>
      <c r="B7" s="23">
        <v>4786486.95</v>
      </c>
      <c r="C7" s="22" t="s">
        <v>106</v>
      </c>
      <c r="D7" s="23">
        <v>4786486.95</v>
      </c>
    </row>
    <row r="8" ht="18.75" customHeight="1" spans="1:4">
      <c r="A8" s="156" t="s">
        <v>107</v>
      </c>
      <c r="B8" s="23">
        <v>4786486.95</v>
      </c>
      <c r="C8" s="22" t="s">
        <v>108</v>
      </c>
      <c r="D8" s="23"/>
    </row>
    <row r="9" ht="18.75" customHeight="1" spans="1:4">
      <c r="A9" s="156" t="s">
        <v>109</v>
      </c>
      <c r="B9" s="23"/>
      <c r="C9" s="22" t="s">
        <v>110</v>
      </c>
      <c r="D9" s="23"/>
    </row>
    <row r="10" ht="18.75" customHeight="1" spans="1:4">
      <c r="A10" s="156" t="s">
        <v>111</v>
      </c>
      <c r="B10" s="23"/>
      <c r="C10" s="22" t="s">
        <v>112</v>
      </c>
      <c r="D10" s="23"/>
    </row>
    <row r="11" ht="18.75" customHeight="1" spans="1:4">
      <c r="A11" s="157" t="s">
        <v>113</v>
      </c>
      <c r="B11" s="23"/>
      <c r="C11" s="158" t="s">
        <v>114</v>
      </c>
      <c r="D11" s="23"/>
    </row>
    <row r="12" ht="18.75" customHeight="1" spans="1:4">
      <c r="A12" s="159" t="s">
        <v>107</v>
      </c>
      <c r="B12" s="23"/>
      <c r="C12" s="160" t="s">
        <v>115</v>
      </c>
      <c r="D12" s="23"/>
    </row>
    <row r="13" ht="18.75" customHeight="1" spans="1:4">
      <c r="A13" s="159" t="s">
        <v>109</v>
      </c>
      <c r="B13" s="23"/>
      <c r="C13" s="160" t="s">
        <v>116</v>
      </c>
      <c r="D13" s="23"/>
    </row>
    <row r="14" ht="18.75" customHeight="1" spans="1:4">
      <c r="A14" s="159" t="s">
        <v>111</v>
      </c>
      <c r="B14" s="23"/>
      <c r="C14" s="160" t="s">
        <v>117</v>
      </c>
      <c r="D14" s="23">
        <v>3721506.9</v>
      </c>
    </row>
    <row r="15" ht="18.75" customHeight="1" spans="1:4">
      <c r="A15" s="159" t="s">
        <v>26</v>
      </c>
      <c r="B15" s="23"/>
      <c r="C15" s="160" t="s">
        <v>118</v>
      </c>
      <c r="D15" s="23">
        <v>539260.32</v>
      </c>
    </row>
    <row r="16" ht="18.75" customHeight="1" spans="1:4">
      <c r="A16" s="159" t="s">
        <v>26</v>
      </c>
      <c r="B16" s="23" t="s">
        <v>26</v>
      </c>
      <c r="C16" s="160" t="s">
        <v>119</v>
      </c>
      <c r="D16" s="23">
        <v>203525.49</v>
      </c>
    </row>
    <row r="17" ht="18.75" customHeight="1" spans="1:4">
      <c r="A17" s="161" t="s">
        <v>26</v>
      </c>
      <c r="B17" s="23" t="s">
        <v>26</v>
      </c>
      <c r="C17" s="160" t="s">
        <v>120</v>
      </c>
      <c r="D17" s="23"/>
    </row>
    <row r="18" ht="18.75" customHeight="1" spans="1:4">
      <c r="A18" s="161" t="s">
        <v>26</v>
      </c>
      <c r="B18" s="23" t="s">
        <v>26</v>
      </c>
      <c r="C18" s="160" t="s">
        <v>121</v>
      </c>
      <c r="D18" s="23"/>
    </row>
    <row r="19" ht="18.75" customHeight="1" spans="1:4">
      <c r="A19" s="162" t="s">
        <v>26</v>
      </c>
      <c r="B19" s="23" t="s">
        <v>26</v>
      </c>
      <c r="C19" s="160" t="s">
        <v>122</v>
      </c>
      <c r="D19" s="23"/>
    </row>
    <row r="20" ht="18.75" customHeight="1" spans="1:4">
      <c r="A20" s="162" t="s">
        <v>26</v>
      </c>
      <c r="B20" s="23" t="s">
        <v>26</v>
      </c>
      <c r="C20" s="160" t="s">
        <v>123</v>
      </c>
      <c r="D20" s="23"/>
    </row>
    <row r="21" ht="18.75" customHeight="1" spans="1:4">
      <c r="A21" s="162" t="s">
        <v>26</v>
      </c>
      <c r="B21" s="23" t="s">
        <v>26</v>
      </c>
      <c r="C21" s="160" t="s">
        <v>124</v>
      </c>
      <c r="D21" s="23"/>
    </row>
    <row r="22" ht="18.75" customHeight="1" spans="1:4">
      <c r="A22" s="162" t="s">
        <v>26</v>
      </c>
      <c r="B22" s="23" t="s">
        <v>26</v>
      </c>
      <c r="C22" s="160" t="s">
        <v>125</v>
      </c>
      <c r="D22" s="23"/>
    </row>
    <row r="23" ht="18.75" customHeight="1" spans="1:4">
      <c r="A23" s="162" t="s">
        <v>26</v>
      </c>
      <c r="B23" s="23" t="s">
        <v>26</v>
      </c>
      <c r="C23" s="160" t="s">
        <v>126</v>
      </c>
      <c r="D23" s="23"/>
    </row>
    <row r="24" ht="18.75" customHeight="1" spans="1:4">
      <c r="A24" s="162" t="s">
        <v>26</v>
      </c>
      <c r="B24" s="23" t="s">
        <v>26</v>
      </c>
      <c r="C24" s="160" t="s">
        <v>127</v>
      </c>
      <c r="D24" s="23"/>
    </row>
    <row r="25" ht="18.75" customHeight="1" spans="1:4">
      <c r="A25" s="162" t="s">
        <v>26</v>
      </c>
      <c r="B25" s="23" t="s">
        <v>26</v>
      </c>
      <c r="C25" s="160" t="s">
        <v>128</v>
      </c>
      <c r="D25" s="23"/>
    </row>
    <row r="26" ht="18.75" customHeight="1" spans="1:4">
      <c r="A26" s="162" t="s">
        <v>26</v>
      </c>
      <c r="B26" s="23" t="s">
        <v>26</v>
      </c>
      <c r="C26" s="160" t="s">
        <v>129</v>
      </c>
      <c r="D26" s="23">
        <v>322194.24</v>
      </c>
    </row>
    <row r="27" ht="18.75" customHeight="1" spans="1:4">
      <c r="A27" s="162" t="s">
        <v>26</v>
      </c>
      <c r="B27" s="23" t="s">
        <v>26</v>
      </c>
      <c r="C27" s="160" t="s">
        <v>130</v>
      </c>
      <c r="D27" s="23"/>
    </row>
    <row r="28" ht="18.75" customHeight="1" spans="1:4">
      <c r="A28" s="162" t="s">
        <v>26</v>
      </c>
      <c r="B28" s="23" t="s">
        <v>26</v>
      </c>
      <c r="C28" s="160" t="s">
        <v>131</v>
      </c>
      <c r="D28" s="23"/>
    </row>
    <row r="29" ht="18.75" customHeight="1" spans="1:4">
      <c r="A29" s="162" t="s">
        <v>26</v>
      </c>
      <c r="B29" s="23" t="s">
        <v>26</v>
      </c>
      <c r="C29" s="160" t="s">
        <v>132</v>
      </c>
      <c r="D29" s="23"/>
    </row>
    <row r="30" ht="18.75" customHeight="1" spans="1:4">
      <c r="A30" s="162" t="s">
        <v>26</v>
      </c>
      <c r="B30" s="23" t="s">
        <v>26</v>
      </c>
      <c r="C30" s="160" t="s">
        <v>133</v>
      </c>
      <c r="D30" s="23"/>
    </row>
    <row r="31" ht="18.75" customHeight="1" spans="1:4">
      <c r="A31" s="163" t="s">
        <v>26</v>
      </c>
      <c r="B31" s="23" t="s">
        <v>26</v>
      </c>
      <c r="C31" s="160" t="s">
        <v>134</v>
      </c>
      <c r="D31" s="23"/>
    </row>
    <row r="32" ht="18.75" customHeight="1" spans="1:4">
      <c r="A32" s="163" t="s">
        <v>26</v>
      </c>
      <c r="B32" s="23" t="s">
        <v>26</v>
      </c>
      <c r="C32" s="160" t="s">
        <v>135</v>
      </c>
      <c r="D32" s="23"/>
    </row>
    <row r="33" ht="18.75" customHeight="1" spans="1:4">
      <c r="A33" s="163" t="s">
        <v>26</v>
      </c>
      <c r="B33" s="23" t="s">
        <v>26</v>
      </c>
      <c r="C33" s="160" t="s">
        <v>136</v>
      </c>
      <c r="D33" s="23"/>
    </row>
    <row r="34" ht="18.75" customHeight="1" spans="1:4">
      <c r="A34" s="163" t="s">
        <v>26</v>
      </c>
      <c r="B34" s="23" t="s">
        <v>26</v>
      </c>
      <c r="C34" s="160" t="s">
        <v>137</v>
      </c>
      <c r="D34" s="23"/>
    </row>
    <row r="35" ht="18.75" customHeight="1" spans="1:4">
      <c r="A35" s="55" t="s">
        <v>138</v>
      </c>
      <c r="B35" s="164">
        <v>4786486.95</v>
      </c>
      <c r="C35" s="165" t="s">
        <v>51</v>
      </c>
      <c r="D35" s="164">
        <v>4786486.95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8888888888889" right="0.388888888888889" top="0.509027777777778" bottom="0.509027777777778" header="0.309027777777778" footer="0.309027777777778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G21"/>
  <sheetViews>
    <sheetView showZeros="0" workbookViewId="0">
      <selection activeCell="A1" sqref="A1"/>
    </sheetView>
  </sheetViews>
  <sheetFormatPr defaultColWidth="9.13636363636364" defaultRowHeight="14.25" customHeight="1" outlineLevelCol="6"/>
  <cols>
    <col min="1" max="1" width="20.1363636363636" customWidth="1"/>
    <col min="2" max="2" width="44" customWidth="1"/>
    <col min="3" max="3" width="24.2818181818182" customWidth="1"/>
    <col min="4" max="4" width="20.4181818181818" customWidth="1"/>
    <col min="5" max="7" width="24.2818181818182" customWidth="1"/>
  </cols>
  <sheetData>
    <row r="1" ht="15" customHeight="1" spans="4:7">
      <c r="D1" s="143"/>
      <c r="F1" s="57"/>
      <c r="G1" s="39" t="s">
        <v>139</v>
      </c>
    </row>
    <row r="2" ht="39" customHeight="1" spans="1:7">
      <c r="A2" s="5" t="str">
        <f>"2025"&amp;"年一般公共预算支出预算表（按功能科目分类）"</f>
        <v>2025年一般公共预算支出预算表（按功能科目分类）</v>
      </c>
      <c r="B2" s="144"/>
      <c r="C2" s="144"/>
      <c r="D2" s="144"/>
      <c r="E2" s="144"/>
      <c r="F2" s="144"/>
      <c r="G2" s="144"/>
    </row>
    <row r="3" ht="18" customHeight="1" spans="1:7">
      <c r="A3" s="145" t="str">
        <f>"单位名称："&amp;"耿马傣族佤族自治县融媒体中心"</f>
        <v>单位名称：耿马傣族佤族自治县融媒体中心</v>
      </c>
      <c r="B3" s="29"/>
      <c r="C3" s="30"/>
      <c r="D3" s="30"/>
      <c r="E3" s="30"/>
      <c r="F3" s="100"/>
      <c r="G3" s="39" t="s">
        <v>1</v>
      </c>
    </row>
    <row r="4" ht="20.25" customHeight="1" spans="1:7">
      <c r="A4" s="146" t="s">
        <v>140</v>
      </c>
      <c r="B4" s="147"/>
      <c r="C4" s="105" t="s">
        <v>55</v>
      </c>
      <c r="D4" s="128" t="s">
        <v>75</v>
      </c>
      <c r="E4" s="13"/>
      <c r="F4" s="14"/>
      <c r="G4" s="121" t="s">
        <v>76</v>
      </c>
    </row>
    <row r="5" ht="20.25" customHeight="1" spans="1:7">
      <c r="A5" s="148" t="s">
        <v>73</v>
      </c>
      <c r="B5" s="148" t="s">
        <v>74</v>
      </c>
      <c r="C5" s="33"/>
      <c r="D5" s="66" t="s">
        <v>57</v>
      </c>
      <c r="E5" s="66" t="s">
        <v>141</v>
      </c>
      <c r="F5" s="66" t="s">
        <v>142</v>
      </c>
      <c r="G5" s="94"/>
    </row>
    <row r="6" ht="19.5" customHeight="1" spans="1:7">
      <c r="A6" s="148" t="s">
        <v>143</v>
      </c>
      <c r="B6" s="148" t="s">
        <v>144</v>
      </c>
      <c r="C6" s="148" t="s">
        <v>145</v>
      </c>
      <c r="D6" s="66">
        <v>4</v>
      </c>
      <c r="E6" s="149" t="s">
        <v>146</v>
      </c>
      <c r="F6" s="149" t="s">
        <v>147</v>
      </c>
      <c r="G6" s="148" t="s">
        <v>148</v>
      </c>
    </row>
    <row r="7" ht="18" customHeight="1" spans="1:7">
      <c r="A7" s="34" t="s">
        <v>84</v>
      </c>
      <c r="B7" s="34" t="s">
        <v>85</v>
      </c>
      <c r="C7" s="23">
        <v>3721506.9</v>
      </c>
      <c r="D7" s="23">
        <v>3420506.9</v>
      </c>
      <c r="E7" s="23">
        <v>3207746.66</v>
      </c>
      <c r="F7" s="23">
        <v>212760.24</v>
      </c>
      <c r="G7" s="23">
        <v>301000</v>
      </c>
    </row>
    <row r="8" ht="18" customHeight="1" spans="1:7">
      <c r="A8" s="116" t="s">
        <v>86</v>
      </c>
      <c r="B8" s="116" t="s">
        <v>149</v>
      </c>
      <c r="C8" s="23">
        <v>3721506.9</v>
      </c>
      <c r="D8" s="23">
        <v>3420506.9</v>
      </c>
      <c r="E8" s="23">
        <v>3207746.66</v>
      </c>
      <c r="F8" s="23">
        <v>212760.24</v>
      </c>
      <c r="G8" s="23">
        <v>301000</v>
      </c>
    </row>
    <row r="9" ht="18" customHeight="1" spans="1:7">
      <c r="A9" s="150" t="s">
        <v>87</v>
      </c>
      <c r="B9" s="150" t="s">
        <v>149</v>
      </c>
      <c r="C9" s="23">
        <v>3721506.9</v>
      </c>
      <c r="D9" s="23">
        <v>3420506.9</v>
      </c>
      <c r="E9" s="23">
        <v>3207746.66</v>
      </c>
      <c r="F9" s="23">
        <v>212760.24</v>
      </c>
      <c r="G9" s="23">
        <v>301000</v>
      </c>
    </row>
    <row r="10" ht="18" customHeight="1" spans="1:7">
      <c r="A10" s="34" t="s">
        <v>88</v>
      </c>
      <c r="B10" s="34" t="s">
        <v>89</v>
      </c>
      <c r="C10" s="23">
        <v>539260.32</v>
      </c>
      <c r="D10" s="23">
        <v>539260.32</v>
      </c>
      <c r="E10" s="23">
        <v>539260.32</v>
      </c>
      <c r="F10" s="23"/>
      <c r="G10" s="23"/>
    </row>
    <row r="11" ht="18" customHeight="1" spans="1:7">
      <c r="A11" s="116" t="s">
        <v>90</v>
      </c>
      <c r="B11" s="116" t="s">
        <v>150</v>
      </c>
      <c r="C11" s="23">
        <v>539260.32</v>
      </c>
      <c r="D11" s="23">
        <v>539260.32</v>
      </c>
      <c r="E11" s="23">
        <v>539260.32</v>
      </c>
      <c r="F11" s="23"/>
      <c r="G11" s="23"/>
    </row>
    <row r="12" ht="18" customHeight="1" spans="1:7">
      <c r="A12" s="150" t="s">
        <v>91</v>
      </c>
      <c r="B12" s="150" t="s">
        <v>151</v>
      </c>
      <c r="C12" s="23">
        <v>109668</v>
      </c>
      <c r="D12" s="23">
        <v>109668</v>
      </c>
      <c r="E12" s="23">
        <v>109668</v>
      </c>
      <c r="F12" s="23"/>
      <c r="G12" s="23"/>
    </row>
    <row r="13" ht="18" customHeight="1" spans="1:7">
      <c r="A13" s="150" t="s">
        <v>92</v>
      </c>
      <c r="B13" s="150" t="s">
        <v>152</v>
      </c>
      <c r="C13" s="23">
        <v>429592.32</v>
      </c>
      <c r="D13" s="23">
        <v>429592.32</v>
      </c>
      <c r="E13" s="23">
        <v>429592.32</v>
      </c>
      <c r="F13" s="23"/>
      <c r="G13" s="23"/>
    </row>
    <row r="14" ht="18" customHeight="1" spans="1:7">
      <c r="A14" s="34" t="s">
        <v>93</v>
      </c>
      <c r="B14" s="34" t="s">
        <v>94</v>
      </c>
      <c r="C14" s="23">
        <v>203525.49</v>
      </c>
      <c r="D14" s="23">
        <v>203525.49</v>
      </c>
      <c r="E14" s="23">
        <v>203525.49</v>
      </c>
      <c r="F14" s="23"/>
      <c r="G14" s="23"/>
    </row>
    <row r="15" ht="18" customHeight="1" spans="1:7">
      <c r="A15" s="116" t="s">
        <v>95</v>
      </c>
      <c r="B15" s="116" t="s">
        <v>153</v>
      </c>
      <c r="C15" s="23">
        <v>203525.49</v>
      </c>
      <c r="D15" s="23">
        <v>203525.49</v>
      </c>
      <c r="E15" s="23">
        <v>203525.49</v>
      </c>
      <c r="F15" s="23"/>
      <c r="G15" s="23"/>
    </row>
    <row r="16" ht="18" customHeight="1" spans="1:7">
      <c r="A16" s="150" t="s">
        <v>96</v>
      </c>
      <c r="B16" s="150" t="s">
        <v>154</v>
      </c>
      <c r="C16" s="23">
        <v>190631.59</v>
      </c>
      <c r="D16" s="23">
        <v>190631.59</v>
      </c>
      <c r="E16" s="23">
        <v>190631.59</v>
      </c>
      <c r="F16" s="23"/>
      <c r="G16" s="23"/>
    </row>
    <row r="17" ht="18" customHeight="1" spans="1:7">
      <c r="A17" s="150" t="s">
        <v>97</v>
      </c>
      <c r="B17" s="150" t="s">
        <v>155</v>
      </c>
      <c r="C17" s="23">
        <v>12893.9</v>
      </c>
      <c r="D17" s="23">
        <v>12893.9</v>
      </c>
      <c r="E17" s="23">
        <v>12893.9</v>
      </c>
      <c r="F17" s="23"/>
      <c r="G17" s="23"/>
    </row>
    <row r="18" ht="18" customHeight="1" spans="1:7">
      <c r="A18" s="34" t="s">
        <v>98</v>
      </c>
      <c r="B18" s="34" t="s">
        <v>99</v>
      </c>
      <c r="C18" s="23">
        <v>322194.24</v>
      </c>
      <c r="D18" s="23">
        <v>322194.24</v>
      </c>
      <c r="E18" s="23">
        <v>322194.24</v>
      </c>
      <c r="F18" s="23"/>
      <c r="G18" s="23"/>
    </row>
    <row r="19" ht="18" customHeight="1" spans="1:7">
      <c r="A19" s="116" t="s">
        <v>100</v>
      </c>
      <c r="B19" s="116" t="s">
        <v>156</v>
      </c>
      <c r="C19" s="23">
        <v>322194.24</v>
      </c>
      <c r="D19" s="23">
        <v>322194.24</v>
      </c>
      <c r="E19" s="23">
        <v>322194.24</v>
      </c>
      <c r="F19" s="23"/>
      <c r="G19" s="23"/>
    </row>
    <row r="20" ht="18" customHeight="1" spans="1:7">
      <c r="A20" s="150" t="s">
        <v>101</v>
      </c>
      <c r="B20" s="150" t="s">
        <v>157</v>
      </c>
      <c r="C20" s="23">
        <v>322194.24</v>
      </c>
      <c r="D20" s="23">
        <v>322194.24</v>
      </c>
      <c r="E20" s="23">
        <v>322194.24</v>
      </c>
      <c r="F20" s="23"/>
      <c r="G20" s="23"/>
    </row>
    <row r="21" ht="18" customHeight="1" spans="1:7">
      <c r="A21" s="151" t="s">
        <v>102</v>
      </c>
      <c r="B21" s="152" t="s">
        <v>102</v>
      </c>
      <c r="C21" s="23">
        <v>4786486.95</v>
      </c>
      <c r="D21" s="23">
        <v>4485486.95</v>
      </c>
      <c r="E21" s="23">
        <v>4272726.71</v>
      </c>
      <c r="F21" s="23">
        <v>212760.24</v>
      </c>
      <c r="G21" s="23">
        <v>301000</v>
      </c>
    </row>
  </sheetData>
  <mergeCells count="7">
    <mergeCell ref="A2:G2"/>
    <mergeCell ref="A3:E3"/>
    <mergeCell ref="A4:B4"/>
    <mergeCell ref="D4:F4"/>
    <mergeCell ref="A21:B21"/>
    <mergeCell ref="C4:C5"/>
    <mergeCell ref="G4:G5"/>
  </mergeCells>
  <printOptions horizontalCentered="1"/>
  <pageMargins left="0.388888888888889" right="0.388888888888889" top="0.579166666666667" bottom="0.579166666666667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F7"/>
  <sheetViews>
    <sheetView showZeros="0" workbookViewId="0">
      <selection activeCell="A1" sqref="A1"/>
    </sheetView>
  </sheetViews>
  <sheetFormatPr defaultColWidth="9.13636363636364" defaultRowHeight="14.25" customHeight="1" outlineLevelRow="6" outlineLevelCol="5"/>
  <cols>
    <col min="1" max="1" width="23.5727272727273" customWidth="1"/>
    <col min="2" max="6" width="22.8545454545455" customWidth="1"/>
  </cols>
  <sheetData>
    <row r="1" ht="15" customHeight="1" spans="1:6">
      <c r="A1" s="137"/>
      <c r="B1" s="138"/>
      <c r="C1" s="62"/>
      <c r="F1" s="87" t="s">
        <v>158</v>
      </c>
    </row>
    <row r="2" ht="39" customHeight="1" spans="1:6">
      <c r="A2" s="126" t="str">
        <f>"2025"&amp;"年一般公共预算“三公”经费支出预算表"</f>
        <v>2025年一般公共预算“三公”经费支出预算表</v>
      </c>
      <c r="B2" s="51"/>
      <c r="C2" s="51"/>
      <c r="D2" s="51"/>
      <c r="E2" s="51"/>
      <c r="F2" s="51"/>
    </row>
    <row r="3" ht="18.75" customHeight="1" spans="1:6">
      <c r="A3" s="41" t="str">
        <f>"单位名称："&amp;"耿马傣族佤族自治县融媒体中心"</f>
        <v>单位名称：耿马傣族佤族自治县融媒体中心</v>
      </c>
      <c r="B3" s="138"/>
      <c r="C3" s="62"/>
      <c r="D3" s="30"/>
      <c r="F3" s="87" t="s">
        <v>159</v>
      </c>
    </row>
    <row r="4" ht="18.75" customHeight="1" spans="1:6">
      <c r="A4" s="10" t="s">
        <v>160</v>
      </c>
      <c r="B4" s="31" t="s">
        <v>161</v>
      </c>
      <c r="C4" s="12" t="s">
        <v>162</v>
      </c>
      <c r="D4" s="13"/>
      <c r="E4" s="14"/>
      <c r="F4" s="31" t="s">
        <v>163</v>
      </c>
    </row>
    <row r="5" ht="18.75" customHeight="1" spans="1:6">
      <c r="A5" s="17"/>
      <c r="B5" s="33"/>
      <c r="C5" s="66" t="s">
        <v>57</v>
      </c>
      <c r="D5" s="66" t="s">
        <v>164</v>
      </c>
      <c r="E5" s="66" t="s">
        <v>165</v>
      </c>
      <c r="F5" s="33"/>
    </row>
    <row r="6" ht="18.75" customHeight="1" spans="1:6">
      <c r="A6" s="139">
        <v>1</v>
      </c>
      <c r="B6" s="140">
        <v>2</v>
      </c>
      <c r="C6" s="141">
        <v>3</v>
      </c>
      <c r="D6" s="141">
        <v>4</v>
      </c>
      <c r="E6" s="141">
        <v>5</v>
      </c>
      <c r="F6" s="140">
        <v>6</v>
      </c>
    </row>
    <row r="7" ht="18.75" customHeight="1" spans="1:6">
      <c r="A7" s="142">
        <v>25000</v>
      </c>
      <c r="B7" s="142"/>
      <c r="C7" s="142">
        <v>20000</v>
      </c>
      <c r="D7" s="142"/>
      <c r="E7" s="142">
        <v>20000</v>
      </c>
      <c r="F7" s="142">
        <v>5000</v>
      </c>
    </row>
  </sheetData>
  <mergeCells count="6">
    <mergeCell ref="A2:F2"/>
    <mergeCell ref="A3:C3"/>
    <mergeCell ref="C4:E4"/>
    <mergeCell ref="A4:A5"/>
    <mergeCell ref="B4:B5"/>
    <mergeCell ref="F4:F5"/>
  </mergeCells>
  <printOptions horizontalCentered="1"/>
  <pageMargins left="0.388888888888889" right="0.388888888888889" top="0.579166666666667" bottom="0.579166666666667" header="0.509027777777778" footer="0.509027777777778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W37"/>
  <sheetViews>
    <sheetView showZeros="0" workbookViewId="0">
      <selection activeCell="A1" sqref="A1"/>
    </sheetView>
  </sheetViews>
  <sheetFormatPr defaultColWidth="9.13636363636364" defaultRowHeight="14.25" customHeight="1"/>
  <cols>
    <col min="1" max="1" width="32.8545454545455" customWidth="1"/>
    <col min="2" max="2" width="25.4181818181818" customWidth="1"/>
    <col min="3" max="3" width="26.5727272727273" customWidth="1"/>
    <col min="4" max="4" width="10.1363636363636" customWidth="1"/>
    <col min="5" max="5" width="28.5909090909091" customWidth="1"/>
    <col min="6" max="6" width="10.2818181818182" customWidth="1"/>
    <col min="7" max="7" width="23" customWidth="1"/>
    <col min="8" max="21" width="19.8545454545455" customWidth="1"/>
    <col min="22" max="23" width="20" customWidth="1"/>
  </cols>
  <sheetData>
    <row r="1" ht="15" customHeight="1" spans="2:23">
      <c r="B1" s="124"/>
      <c r="D1" s="125"/>
      <c r="E1" s="125"/>
      <c r="F1" s="125"/>
      <c r="G1" s="125"/>
      <c r="H1" s="67"/>
      <c r="I1" s="67"/>
      <c r="J1" s="67"/>
      <c r="K1" s="67"/>
      <c r="L1" s="67"/>
      <c r="M1" s="67"/>
      <c r="N1" s="30"/>
      <c r="O1" s="30"/>
      <c r="P1" s="30"/>
      <c r="Q1" s="67"/>
      <c r="U1" s="124"/>
      <c r="W1" s="38" t="s">
        <v>166</v>
      </c>
    </row>
    <row r="2" ht="39.75" customHeight="1" spans="1:23">
      <c r="A2" s="126" t="str">
        <f>"2025"&amp;"年部门基本支出预算表"</f>
        <v>2025年部门基本支出预算表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6"/>
      <c r="O2" s="6"/>
      <c r="P2" s="6"/>
      <c r="Q2" s="51"/>
      <c r="R2" s="51"/>
      <c r="S2" s="51"/>
      <c r="T2" s="51"/>
      <c r="U2" s="51"/>
      <c r="V2" s="51"/>
      <c r="W2" s="51"/>
    </row>
    <row r="3" ht="18.75" customHeight="1" spans="1:23">
      <c r="A3" s="7" t="str">
        <f>"单位名称："&amp;"耿马傣族佤族自治县融媒体中心"</f>
        <v>单位名称：耿马傣族佤族自治县融媒体中心</v>
      </c>
      <c r="B3" s="127"/>
      <c r="C3" s="127"/>
      <c r="D3" s="127"/>
      <c r="E3" s="127"/>
      <c r="F3" s="127"/>
      <c r="G3" s="127"/>
      <c r="H3" s="71"/>
      <c r="I3" s="71"/>
      <c r="J3" s="71"/>
      <c r="K3" s="71"/>
      <c r="L3" s="71"/>
      <c r="M3" s="71"/>
      <c r="N3" s="93"/>
      <c r="O3" s="93"/>
      <c r="P3" s="93"/>
      <c r="Q3" s="71"/>
      <c r="U3" s="124"/>
      <c r="W3" s="38" t="s">
        <v>159</v>
      </c>
    </row>
    <row r="4" ht="18" customHeight="1" spans="1:23">
      <c r="A4" s="10" t="s">
        <v>167</v>
      </c>
      <c r="B4" s="10" t="s">
        <v>168</v>
      </c>
      <c r="C4" s="10" t="s">
        <v>169</v>
      </c>
      <c r="D4" s="10" t="s">
        <v>170</v>
      </c>
      <c r="E4" s="10" t="s">
        <v>171</v>
      </c>
      <c r="F4" s="10" t="s">
        <v>172</v>
      </c>
      <c r="G4" s="10" t="s">
        <v>173</v>
      </c>
      <c r="H4" s="128" t="s">
        <v>174</v>
      </c>
      <c r="I4" s="64" t="s">
        <v>174</v>
      </c>
      <c r="J4" s="64"/>
      <c r="K4" s="64"/>
      <c r="L4" s="64"/>
      <c r="M4" s="64"/>
      <c r="N4" s="13"/>
      <c r="O4" s="13"/>
      <c r="P4" s="13"/>
      <c r="Q4" s="74" t="s">
        <v>61</v>
      </c>
      <c r="R4" s="64" t="s">
        <v>78</v>
      </c>
      <c r="S4" s="64"/>
      <c r="T4" s="64"/>
      <c r="U4" s="64"/>
      <c r="V4" s="64"/>
      <c r="W4" s="134"/>
    </row>
    <row r="5" ht="18" customHeight="1" spans="1:23">
      <c r="A5" s="15"/>
      <c r="B5" s="123"/>
      <c r="C5" s="15"/>
      <c r="D5" s="15"/>
      <c r="E5" s="15"/>
      <c r="F5" s="15"/>
      <c r="G5" s="15"/>
      <c r="H5" s="105" t="s">
        <v>175</v>
      </c>
      <c r="I5" s="128" t="s">
        <v>58</v>
      </c>
      <c r="J5" s="64"/>
      <c r="K5" s="64"/>
      <c r="L5" s="64"/>
      <c r="M5" s="134"/>
      <c r="N5" s="12" t="s">
        <v>176</v>
      </c>
      <c r="O5" s="13"/>
      <c r="P5" s="14"/>
      <c r="Q5" s="10" t="s">
        <v>61</v>
      </c>
      <c r="R5" s="128" t="s">
        <v>78</v>
      </c>
      <c r="S5" s="74" t="s">
        <v>64</v>
      </c>
      <c r="T5" s="64" t="s">
        <v>78</v>
      </c>
      <c r="U5" s="74" t="s">
        <v>66</v>
      </c>
      <c r="V5" s="74" t="s">
        <v>67</v>
      </c>
      <c r="W5" s="136" t="s">
        <v>68</v>
      </c>
    </row>
    <row r="6" ht="18.75" customHeight="1" spans="1:23">
      <c r="A6" s="32"/>
      <c r="B6" s="32"/>
      <c r="C6" s="32"/>
      <c r="D6" s="32"/>
      <c r="E6" s="32"/>
      <c r="F6" s="32"/>
      <c r="G6" s="32"/>
      <c r="H6" s="32"/>
      <c r="I6" s="135" t="s">
        <v>177</v>
      </c>
      <c r="J6" s="10" t="s">
        <v>178</v>
      </c>
      <c r="K6" s="10" t="s">
        <v>179</v>
      </c>
      <c r="L6" s="10" t="s">
        <v>180</v>
      </c>
      <c r="M6" s="10" t="s">
        <v>181</v>
      </c>
      <c r="N6" s="10" t="s">
        <v>58</v>
      </c>
      <c r="O6" s="10" t="s">
        <v>59</v>
      </c>
      <c r="P6" s="10" t="s">
        <v>60</v>
      </c>
      <c r="Q6" s="32"/>
      <c r="R6" s="10" t="s">
        <v>57</v>
      </c>
      <c r="S6" s="10" t="s">
        <v>64</v>
      </c>
      <c r="T6" s="10" t="s">
        <v>182</v>
      </c>
      <c r="U6" s="10" t="s">
        <v>66</v>
      </c>
      <c r="V6" s="10" t="s">
        <v>67</v>
      </c>
      <c r="W6" s="10" t="s">
        <v>68</v>
      </c>
    </row>
    <row r="7" ht="37.5" customHeight="1" spans="1:23">
      <c r="A7" s="108"/>
      <c r="B7" s="108"/>
      <c r="C7" s="108"/>
      <c r="D7" s="108"/>
      <c r="E7" s="108"/>
      <c r="F7" s="108"/>
      <c r="G7" s="108"/>
      <c r="H7" s="108"/>
      <c r="I7" s="92"/>
      <c r="J7" s="17" t="s">
        <v>183</v>
      </c>
      <c r="K7" s="17" t="s">
        <v>179</v>
      </c>
      <c r="L7" s="17" t="s">
        <v>180</v>
      </c>
      <c r="M7" s="17" t="s">
        <v>181</v>
      </c>
      <c r="N7" s="17" t="s">
        <v>179</v>
      </c>
      <c r="O7" s="17" t="s">
        <v>180</v>
      </c>
      <c r="P7" s="17" t="s">
        <v>181</v>
      </c>
      <c r="Q7" s="17" t="s">
        <v>61</v>
      </c>
      <c r="R7" s="17" t="s">
        <v>57</v>
      </c>
      <c r="S7" s="17" t="s">
        <v>64</v>
      </c>
      <c r="T7" s="17" t="s">
        <v>182</v>
      </c>
      <c r="U7" s="17" t="s">
        <v>66</v>
      </c>
      <c r="V7" s="17" t="s">
        <v>67</v>
      </c>
      <c r="W7" s="17" t="s">
        <v>68</v>
      </c>
    </row>
    <row r="8" ht="19.5" customHeight="1" spans="1:23">
      <c r="A8" s="129">
        <v>1</v>
      </c>
      <c r="B8" s="129">
        <v>2</v>
      </c>
      <c r="C8" s="129">
        <v>3</v>
      </c>
      <c r="D8" s="129">
        <v>4</v>
      </c>
      <c r="E8" s="129">
        <v>5</v>
      </c>
      <c r="F8" s="129">
        <v>6</v>
      </c>
      <c r="G8" s="129">
        <v>7</v>
      </c>
      <c r="H8" s="129">
        <v>8</v>
      </c>
      <c r="I8" s="129">
        <v>9</v>
      </c>
      <c r="J8" s="129">
        <v>10</v>
      </c>
      <c r="K8" s="129">
        <v>11</v>
      </c>
      <c r="L8" s="129">
        <v>12</v>
      </c>
      <c r="M8" s="129">
        <v>13</v>
      </c>
      <c r="N8" s="129">
        <v>14</v>
      </c>
      <c r="O8" s="129">
        <v>15</v>
      </c>
      <c r="P8" s="129">
        <v>16</v>
      </c>
      <c r="Q8" s="129">
        <v>17</v>
      </c>
      <c r="R8" s="129">
        <v>18</v>
      </c>
      <c r="S8" s="129">
        <v>19</v>
      </c>
      <c r="T8" s="129">
        <v>20</v>
      </c>
      <c r="U8" s="129">
        <v>21</v>
      </c>
      <c r="V8" s="129">
        <v>22</v>
      </c>
      <c r="W8" s="129">
        <v>23</v>
      </c>
    </row>
    <row r="9" ht="21" customHeight="1" spans="1:23">
      <c r="A9" s="130" t="s">
        <v>70</v>
      </c>
      <c r="B9" s="130"/>
      <c r="C9" s="130"/>
      <c r="D9" s="130"/>
      <c r="E9" s="130"/>
      <c r="F9" s="130"/>
      <c r="G9" s="130"/>
      <c r="H9" s="23">
        <v>4485486.95</v>
      </c>
      <c r="I9" s="23">
        <v>4485486.95</v>
      </c>
      <c r="J9" s="23"/>
      <c r="K9" s="23"/>
      <c r="L9" s="23">
        <v>4485486.95</v>
      </c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21" customHeight="1" spans="1:23">
      <c r="A10" s="131" t="s">
        <v>70</v>
      </c>
      <c r="B10" s="21"/>
      <c r="C10" s="21"/>
      <c r="D10" s="21"/>
      <c r="E10" s="21"/>
      <c r="F10" s="21"/>
      <c r="G10" s="21"/>
      <c r="H10" s="23">
        <v>4485486.95</v>
      </c>
      <c r="I10" s="23">
        <v>4485486.95</v>
      </c>
      <c r="J10" s="23"/>
      <c r="K10" s="23"/>
      <c r="L10" s="23">
        <v>4485486.95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21" customHeight="1" spans="1:23">
      <c r="A11" s="131" t="s">
        <v>70</v>
      </c>
      <c r="B11" s="21" t="s">
        <v>184</v>
      </c>
      <c r="C11" s="21" t="s">
        <v>185</v>
      </c>
      <c r="D11" s="21" t="s">
        <v>87</v>
      </c>
      <c r="E11" s="21" t="s">
        <v>149</v>
      </c>
      <c r="F11" s="21" t="s">
        <v>186</v>
      </c>
      <c r="G11" s="21" t="s">
        <v>187</v>
      </c>
      <c r="H11" s="23">
        <v>1273368</v>
      </c>
      <c r="I11" s="23">
        <v>1273368</v>
      </c>
      <c r="J11" s="23"/>
      <c r="K11" s="23"/>
      <c r="L11" s="23">
        <v>1273368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21" customHeight="1" spans="1:23">
      <c r="A12" s="131" t="s">
        <v>70</v>
      </c>
      <c r="B12" s="21" t="s">
        <v>184</v>
      </c>
      <c r="C12" s="21" t="s">
        <v>185</v>
      </c>
      <c r="D12" s="21" t="s">
        <v>87</v>
      </c>
      <c r="E12" s="21" t="s">
        <v>149</v>
      </c>
      <c r="F12" s="21" t="s">
        <v>188</v>
      </c>
      <c r="G12" s="21" t="s">
        <v>189</v>
      </c>
      <c r="H12" s="23">
        <v>238620</v>
      </c>
      <c r="I12" s="23">
        <v>238620</v>
      </c>
      <c r="J12" s="23"/>
      <c r="K12" s="23"/>
      <c r="L12" s="23">
        <v>238620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21" customHeight="1" spans="1:23">
      <c r="A13" s="131" t="s">
        <v>70</v>
      </c>
      <c r="B13" s="21" t="s">
        <v>190</v>
      </c>
      <c r="C13" s="21" t="s">
        <v>191</v>
      </c>
      <c r="D13" s="21" t="s">
        <v>87</v>
      </c>
      <c r="E13" s="21" t="s">
        <v>149</v>
      </c>
      <c r="F13" s="21" t="s">
        <v>192</v>
      </c>
      <c r="G13" s="21" t="s">
        <v>193</v>
      </c>
      <c r="H13" s="23">
        <v>793164</v>
      </c>
      <c r="I13" s="23">
        <v>793164</v>
      </c>
      <c r="J13" s="23"/>
      <c r="K13" s="23"/>
      <c r="L13" s="23">
        <v>793164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21" customHeight="1" spans="1:23">
      <c r="A14" s="131" t="s">
        <v>70</v>
      </c>
      <c r="B14" s="21" t="s">
        <v>194</v>
      </c>
      <c r="C14" s="21" t="s">
        <v>195</v>
      </c>
      <c r="D14" s="21" t="s">
        <v>87</v>
      </c>
      <c r="E14" s="21" t="s">
        <v>149</v>
      </c>
      <c r="F14" s="21" t="s">
        <v>192</v>
      </c>
      <c r="G14" s="21" t="s">
        <v>193</v>
      </c>
      <c r="H14" s="23">
        <v>504000</v>
      </c>
      <c r="I14" s="23">
        <v>504000</v>
      </c>
      <c r="J14" s="23"/>
      <c r="K14" s="23"/>
      <c r="L14" s="23">
        <v>504000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21" customHeight="1" spans="1:23">
      <c r="A15" s="131" t="s">
        <v>70</v>
      </c>
      <c r="B15" s="21" t="s">
        <v>196</v>
      </c>
      <c r="C15" s="21" t="s">
        <v>197</v>
      </c>
      <c r="D15" s="21" t="s">
        <v>87</v>
      </c>
      <c r="E15" s="21" t="s">
        <v>149</v>
      </c>
      <c r="F15" s="21" t="s">
        <v>192</v>
      </c>
      <c r="G15" s="21" t="s">
        <v>193</v>
      </c>
      <c r="H15" s="23">
        <v>379800</v>
      </c>
      <c r="I15" s="23">
        <v>379800</v>
      </c>
      <c r="J15" s="23"/>
      <c r="K15" s="23"/>
      <c r="L15" s="23">
        <v>379800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21" customHeight="1" spans="1:23">
      <c r="A16" s="131" t="s">
        <v>70</v>
      </c>
      <c r="B16" s="21" t="s">
        <v>198</v>
      </c>
      <c r="C16" s="21" t="s">
        <v>199</v>
      </c>
      <c r="D16" s="21" t="s">
        <v>92</v>
      </c>
      <c r="E16" s="21" t="s">
        <v>152</v>
      </c>
      <c r="F16" s="21" t="s">
        <v>200</v>
      </c>
      <c r="G16" s="21" t="s">
        <v>201</v>
      </c>
      <c r="H16" s="23">
        <v>429592.32</v>
      </c>
      <c r="I16" s="23">
        <v>429592.32</v>
      </c>
      <c r="J16" s="23"/>
      <c r="K16" s="23"/>
      <c r="L16" s="23">
        <v>429592.32</v>
      </c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21" customHeight="1" spans="1:23">
      <c r="A17" s="131" t="s">
        <v>70</v>
      </c>
      <c r="B17" s="21" t="s">
        <v>198</v>
      </c>
      <c r="C17" s="21" t="s">
        <v>199</v>
      </c>
      <c r="D17" s="21" t="s">
        <v>202</v>
      </c>
      <c r="E17" s="21" t="s">
        <v>203</v>
      </c>
      <c r="F17" s="21" t="s">
        <v>204</v>
      </c>
      <c r="G17" s="21" t="s">
        <v>205</v>
      </c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21" customHeight="1" spans="1:23">
      <c r="A18" s="131" t="s">
        <v>70</v>
      </c>
      <c r="B18" s="21" t="s">
        <v>198</v>
      </c>
      <c r="C18" s="21" t="s">
        <v>199</v>
      </c>
      <c r="D18" s="21" t="s">
        <v>206</v>
      </c>
      <c r="E18" s="21" t="s">
        <v>207</v>
      </c>
      <c r="F18" s="21" t="s">
        <v>208</v>
      </c>
      <c r="G18" s="21" t="s">
        <v>209</v>
      </c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21" customHeight="1" spans="1:23">
      <c r="A19" s="131" t="s">
        <v>70</v>
      </c>
      <c r="B19" s="21" t="s">
        <v>198</v>
      </c>
      <c r="C19" s="21" t="s">
        <v>199</v>
      </c>
      <c r="D19" s="21" t="s">
        <v>96</v>
      </c>
      <c r="E19" s="21" t="s">
        <v>154</v>
      </c>
      <c r="F19" s="21" t="s">
        <v>208</v>
      </c>
      <c r="G19" s="21" t="s">
        <v>209</v>
      </c>
      <c r="H19" s="23">
        <v>190631.59</v>
      </c>
      <c r="I19" s="23">
        <v>190631.59</v>
      </c>
      <c r="J19" s="23"/>
      <c r="K19" s="23"/>
      <c r="L19" s="23">
        <v>190631.59</v>
      </c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21" customHeight="1" spans="1:23">
      <c r="A20" s="131" t="s">
        <v>70</v>
      </c>
      <c r="B20" s="21" t="s">
        <v>198</v>
      </c>
      <c r="C20" s="21" t="s">
        <v>199</v>
      </c>
      <c r="D20" s="21" t="s">
        <v>210</v>
      </c>
      <c r="E20" s="21" t="s">
        <v>211</v>
      </c>
      <c r="F20" s="21" t="s">
        <v>212</v>
      </c>
      <c r="G20" s="21" t="s">
        <v>213</v>
      </c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21" customHeight="1" spans="1:23">
      <c r="A21" s="131" t="s">
        <v>70</v>
      </c>
      <c r="B21" s="21" t="s">
        <v>198</v>
      </c>
      <c r="C21" s="21" t="s">
        <v>199</v>
      </c>
      <c r="D21" s="21" t="s">
        <v>87</v>
      </c>
      <c r="E21" s="21" t="s">
        <v>149</v>
      </c>
      <c r="F21" s="21" t="s">
        <v>214</v>
      </c>
      <c r="G21" s="21" t="s">
        <v>215</v>
      </c>
      <c r="H21" s="23">
        <v>18794.66</v>
      </c>
      <c r="I21" s="23">
        <v>18794.66</v>
      </c>
      <c r="J21" s="23"/>
      <c r="K21" s="23"/>
      <c r="L21" s="23">
        <v>18794.66</v>
      </c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21" customHeight="1" spans="1:23">
      <c r="A22" s="131" t="s">
        <v>70</v>
      </c>
      <c r="B22" s="21" t="s">
        <v>198</v>
      </c>
      <c r="C22" s="21" t="s">
        <v>199</v>
      </c>
      <c r="D22" s="21" t="s">
        <v>97</v>
      </c>
      <c r="E22" s="21" t="s">
        <v>155</v>
      </c>
      <c r="F22" s="21" t="s">
        <v>214</v>
      </c>
      <c r="G22" s="21" t="s">
        <v>215</v>
      </c>
      <c r="H22" s="23">
        <v>7524</v>
      </c>
      <c r="I22" s="23">
        <v>7524</v>
      </c>
      <c r="J22" s="23"/>
      <c r="K22" s="23"/>
      <c r="L22" s="23">
        <v>7524</v>
      </c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21" customHeight="1" spans="1:23">
      <c r="A23" s="131" t="s">
        <v>70</v>
      </c>
      <c r="B23" s="21" t="s">
        <v>198</v>
      </c>
      <c r="C23" s="21" t="s">
        <v>199</v>
      </c>
      <c r="D23" s="21" t="s">
        <v>97</v>
      </c>
      <c r="E23" s="21" t="s">
        <v>155</v>
      </c>
      <c r="F23" s="21" t="s">
        <v>214</v>
      </c>
      <c r="G23" s="21" t="s">
        <v>215</v>
      </c>
      <c r="H23" s="23">
        <v>5369.9</v>
      </c>
      <c r="I23" s="23">
        <v>5369.9</v>
      </c>
      <c r="J23" s="23"/>
      <c r="K23" s="23"/>
      <c r="L23" s="23">
        <v>5369.9</v>
      </c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21" customHeight="1" spans="1:23">
      <c r="A24" s="131" t="s">
        <v>70</v>
      </c>
      <c r="B24" s="21" t="s">
        <v>216</v>
      </c>
      <c r="C24" s="21" t="s">
        <v>157</v>
      </c>
      <c r="D24" s="21" t="s">
        <v>101</v>
      </c>
      <c r="E24" s="21" t="s">
        <v>157</v>
      </c>
      <c r="F24" s="21" t="s">
        <v>217</v>
      </c>
      <c r="G24" s="21" t="s">
        <v>157</v>
      </c>
      <c r="H24" s="23">
        <v>322194.24</v>
      </c>
      <c r="I24" s="23">
        <v>322194.24</v>
      </c>
      <c r="J24" s="23"/>
      <c r="K24" s="23"/>
      <c r="L24" s="23">
        <v>322194.24</v>
      </c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21" customHeight="1" spans="1:23">
      <c r="A25" s="131" t="s">
        <v>70</v>
      </c>
      <c r="B25" s="21" t="s">
        <v>218</v>
      </c>
      <c r="C25" s="21" t="s">
        <v>219</v>
      </c>
      <c r="D25" s="21" t="s">
        <v>87</v>
      </c>
      <c r="E25" s="21" t="s">
        <v>149</v>
      </c>
      <c r="F25" s="21" t="s">
        <v>220</v>
      </c>
      <c r="G25" s="21" t="s">
        <v>221</v>
      </c>
      <c r="H25" s="23">
        <v>20000</v>
      </c>
      <c r="I25" s="23">
        <v>20000</v>
      </c>
      <c r="J25" s="23"/>
      <c r="K25" s="23"/>
      <c r="L25" s="23">
        <v>20000</v>
      </c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21" customHeight="1" spans="1:23">
      <c r="A26" s="131" t="s">
        <v>70</v>
      </c>
      <c r="B26" s="21" t="s">
        <v>218</v>
      </c>
      <c r="C26" s="21" t="s">
        <v>219</v>
      </c>
      <c r="D26" s="21" t="s">
        <v>87</v>
      </c>
      <c r="E26" s="21" t="s">
        <v>149</v>
      </c>
      <c r="F26" s="21" t="s">
        <v>222</v>
      </c>
      <c r="G26" s="21" t="s">
        <v>223</v>
      </c>
      <c r="H26" s="23">
        <v>20000</v>
      </c>
      <c r="I26" s="23">
        <v>20000</v>
      </c>
      <c r="J26" s="23"/>
      <c r="K26" s="23"/>
      <c r="L26" s="23">
        <v>20000</v>
      </c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21" customHeight="1" spans="1:23">
      <c r="A27" s="131" t="s">
        <v>70</v>
      </c>
      <c r="B27" s="21" t="s">
        <v>218</v>
      </c>
      <c r="C27" s="21" t="s">
        <v>219</v>
      </c>
      <c r="D27" s="21" t="s">
        <v>87</v>
      </c>
      <c r="E27" s="21" t="s">
        <v>149</v>
      </c>
      <c r="F27" s="21" t="s">
        <v>224</v>
      </c>
      <c r="G27" s="21" t="s">
        <v>225</v>
      </c>
      <c r="H27" s="23">
        <v>15000</v>
      </c>
      <c r="I27" s="23">
        <v>15000</v>
      </c>
      <c r="J27" s="23"/>
      <c r="K27" s="23"/>
      <c r="L27" s="23">
        <v>15000</v>
      </c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21" customHeight="1" spans="1:23">
      <c r="A28" s="131" t="s">
        <v>70</v>
      </c>
      <c r="B28" s="21" t="s">
        <v>218</v>
      </c>
      <c r="C28" s="21" t="s">
        <v>219</v>
      </c>
      <c r="D28" s="21" t="s">
        <v>87</v>
      </c>
      <c r="E28" s="21" t="s">
        <v>149</v>
      </c>
      <c r="F28" s="21" t="s">
        <v>226</v>
      </c>
      <c r="G28" s="21" t="s">
        <v>227</v>
      </c>
      <c r="H28" s="23">
        <v>5000</v>
      </c>
      <c r="I28" s="23">
        <v>5000</v>
      </c>
      <c r="J28" s="23"/>
      <c r="K28" s="23"/>
      <c r="L28" s="23">
        <v>5000</v>
      </c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21" customHeight="1" spans="1:23">
      <c r="A29" s="131" t="s">
        <v>70</v>
      </c>
      <c r="B29" s="21" t="s">
        <v>218</v>
      </c>
      <c r="C29" s="21" t="s">
        <v>219</v>
      </c>
      <c r="D29" s="21" t="s">
        <v>87</v>
      </c>
      <c r="E29" s="21" t="s">
        <v>149</v>
      </c>
      <c r="F29" s="21" t="s">
        <v>228</v>
      </c>
      <c r="G29" s="21" t="s">
        <v>229</v>
      </c>
      <c r="H29" s="23">
        <v>10000</v>
      </c>
      <c r="I29" s="23">
        <v>10000</v>
      </c>
      <c r="J29" s="23"/>
      <c r="K29" s="23"/>
      <c r="L29" s="23">
        <v>10000</v>
      </c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21" customHeight="1" spans="1:23">
      <c r="A30" s="131" t="s">
        <v>70</v>
      </c>
      <c r="B30" s="21" t="s">
        <v>230</v>
      </c>
      <c r="C30" s="21" t="s">
        <v>231</v>
      </c>
      <c r="D30" s="21" t="s">
        <v>87</v>
      </c>
      <c r="E30" s="21" t="s">
        <v>149</v>
      </c>
      <c r="F30" s="21" t="s">
        <v>232</v>
      </c>
      <c r="G30" s="21" t="s">
        <v>163</v>
      </c>
      <c r="H30" s="23">
        <v>5000</v>
      </c>
      <c r="I30" s="23">
        <v>5000</v>
      </c>
      <c r="J30" s="23"/>
      <c r="K30" s="23"/>
      <c r="L30" s="23">
        <v>5000</v>
      </c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21" customHeight="1" spans="1:23">
      <c r="A31" s="131" t="s">
        <v>70</v>
      </c>
      <c r="B31" s="21" t="s">
        <v>218</v>
      </c>
      <c r="C31" s="21" t="s">
        <v>219</v>
      </c>
      <c r="D31" s="21" t="s">
        <v>87</v>
      </c>
      <c r="E31" s="21" t="s">
        <v>149</v>
      </c>
      <c r="F31" s="21" t="s">
        <v>233</v>
      </c>
      <c r="G31" s="21" t="s">
        <v>234</v>
      </c>
      <c r="H31" s="23">
        <v>23000</v>
      </c>
      <c r="I31" s="23">
        <v>23000</v>
      </c>
      <c r="J31" s="23"/>
      <c r="K31" s="23"/>
      <c r="L31" s="23">
        <v>23000</v>
      </c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21" customHeight="1" spans="1:23">
      <c r="A32" s="131" t="s">
        <v>70</v>
      </c>
      <c r="B32" s="21" t="s">
        <v>235</v>
      </c>
      <c r="C32" s="21" t="s">
        <v>236</v>
      </c>
      <c r="D32" s="21" t="s">
        <v>87</v>
      </c>
      <c r="E32" s="21" t="s">
        <v>149</v>
      </c>
      <c r="F32" s="21" t="s">
        <v>237</v>
      </c>
      <c r="G32" s="21" t="s">
        <v>236</v>
      </c>
      <c r="H32" s="23">
        <v>53699.04</v>
      </c>
      <c r="I32" s="23">
        <v>53699.04</v>
      </c>
      <c r="J32" s="23"/>
      <c r="K32" s="23"/>
      <c r="L32" s="23">
        <v>53699.04</v>
      </c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21" customHeight="1" spans="1:23">
      <c r="A33" s="131" t="s">
        <v>70</v>
      </c>
      <c r="B33" s="21" t="s">
        <v>238</v>
      </c>
      <c r="C33" s="21" t="s">
        <v>239</v>
      </c>
      <c r="D33" s="21" t="s">
        <v>87</v>
      </c>
      <c r="E33" s="21" t="s">
        <v>149</v>
      </c>
      <c r="F33" s="21" t="s">
        <v>240</v>
      </c>
      <c r="G33" s="21" t="s">
        <v>239</v>
      </c>
      <c r="H33" s="23">
        <v>20000</v>
      </c>
      <c r="I33" s="23">
        <v>20000</v>
      </c>
      <c r="J33" s="23"/>
      <c r="K33" s="23"/>
      <c r="L33" s="23">
        <v>20000</v>
      </c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21" customHeight="1" spans="1:23">
      <c r="A34" s="131" t="s">
        <v>70</v>
      </c>
      <c r="B34" s="21" t="s">
        <v>241</v>
      </c>
      <c r="C34" s="21" t="s">
        <v>242</v>
      </c>
      <c r="D34" s="21" t="s">
        <v>87</v>
      </c>
      <c r="E34" s="21" t="s">
        <v>149</v>
      </c>
      <c r="F34" s="21" t="s">
        <v>243</v>
      </c>
      <c r="G34" s="21" t="s">
        <v>244</v>
      </c>
      <c r="H34" s="23">
        <v>41061.2</v>
      </c>
      <c r="I34" s="23">
        <v>41061.2</v>
      </c>
      <c r="J34" s="23"/>
      <c r="K34" s="23"/>
      <c r="L34" s="23">
        <v>41061.2</v>
      </c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ht="21" customHeight="1" spans="1:23">
      <c r="A35" s="131" t="s">
        <v>70</v>
      </c>
      <c r="B35" s="21" t="s">
        <v>245</v>
      </c>
      <c r="C35" s="21" t="s">
        <v>246</v>
      </c>
      <c r="D35" s="21" t="s">
        <v>91</v>
      </c>
      <c r="E35" s="21" t="s">
        <v>151</v>
      </c>
      <c r="F35" s="21" t="s">
        <v>247</v>
      </c>
      <c r="G35" s="21" t="s">
        <v>248</v>
      </c>
      <c r="H35" s="23">
        <v>109668</v>
      </c>
      <c r="I35" s="23">
        <v>109668</v>
      </c>
      <c r="J35" s="23"/>
      <c r="K35" s="23"/>
      <c r="L35" s="23">
        <v>109668</v>
      </c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ht="21" customHeight="1" spans="1:23">
      <c r="A36" s="131" t="s">
        <v>70</v>
      </c>
      <c r="B36" s="21" t="s">
        <v>198</v>
      </c>
      <c r="C36" s="21" t="s">
        <v>199</v>
      </c>
      <c r="D36" s="21" t="s">
        <v>206</v>
      </c>
      <c r="E36" s="21" t="s">
        <v>207</v>
      </c>
      <c r="F36" s="21" t="s">
        <v>249</v>
      </c>
      <c r="G36" s="21" t="s">
        <v>250</v>
      </c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ht="21" customHeight="1" spans="1:23">
      <c r="A37" s="35" t="s">
        <v>102</v>
      </c>
      <c r="B37" s="132"/>
      <c r="C37" s="132"/>
      <c r="D37" s="132"/>
      <c r="E37" s="132"/>
      <c r="F37" s="132"/>
      <c r="G37" s="133"/>
      <c r="H37" s="23">
        <v>4485486.95</v>
      </c>
      <c r="I37" s="23">
        <v>4485486.95</v>
      </c>
      <c r="J37" s="23"/>
      <c r="K37" s="23"/>
      <c r="L37" s="23">
        <v>4485486.95</v>
      </c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</row>
  </sheetData>
  <mergeCells count="30">
    <mergeCell ref="A2:W2"/>
    <mergeCell ref="A3:G3"/>
    <mergeCell ref="H4:W4"/>
    <mergeCell ref="I5:M5"/>
    <mergeCell ref="N5:P5"/>
    <mergeCell ref="R5:W5"/>
    <mergeCell ref="A37:G37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rintOptions horizontalCentered="1"/>
  <pageMargins left="0.388888888888889" right="0.388888888888889" top="0.579166666666667" bottom="0.579166666666667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W21"/>
  <sheetViews>
    <sheetView showZeros="0" workbookViewId="0">
      <selection activeCell="A1" sqref="A1"/>
    </sheetView>
  </sheetViews>
  <sheetFormatPr defaultColWidth="9.13636363636364" defaultRowHeight="14.25" customHeight="1"/>
  <cols>
    <col min="1" max="1" width="12.4181818181818" customWidth="1"/>
    <col min="2" max="2" width="30.4454545454545" customWidth="1"/>
    <col min="3" max="3" width="32.8545454545455" customWidth="1"/>
    <col min="4" max="4" width="23.8545454545455" customWidth="1"/>
    <col min="5" max="5" width="11.1363636363636" customWidth="1"/>
    <col min="6" max="6" width="17.7090909090909" customWidth="1"/>
    <col min="7" max="7" width="9.85454545454546" customWidth="1"/>
    <col min="8" max="8" width="17.7090909090909" customWidth="1"/>
    <col min="9" max="21" width="19.1363636363636" customWidth="1"/>
    <col min="22" max="23" width="19.2818181818182" customWidth="1"/>
  </cols>
  <sheetData>
    <row r="1" ht="15" customHeight="1" spans="1:23">
      <c r="A1" s="1"/>
      <c r="B1" s="3"/>
      <c r="C1" s="1"/>
      <c r="D1" s="1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1"/>
      <c r="S1" s="1"/>
      <c r="T1" s="1"/>
      <c r="U1" s="3"/>
      <c r="V1" s="1"/>
      <c r="W1" s="39" t="s">
        <v>251</v>
      </c>
    </row>
    <row r="2" ht="41.25" customHeight="1" spans="1:23">
      <c r="A2" s="5" t="str">
        <f>"2025"&amp;"年部门项目支出预算表"</f>
        <v>2025年部门项目支出预算表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18.75" customHeight="1" spans="1:23">
      <c r="A3" s="7" t="str">
        <f>"单位名称："&amp;"耿马傣族佤族自治县融媒体中心"</f>
        <v>单位名称：耿马傣族佤族自治县融媒体中心</v>
      </c>
      <c r="B3" s="8"/>
      <c r="C3" s="8"/>
      <c r="D3" s="8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R3" s="1"/>
      <c r="S3" s="1"/>
      <c r="T3" s="1"/>
      <c r="U3" s="3"/>
      <c r="V3" s="1"/>
      <c r="W3" s="39" t="s">
        <v>159</v>
      </c>
    </row>
    <row r="4" ht="18.75" customHeight="1" spans="1:23">
      <c r="A4" s="10" t="s">
        <v>252</v>
      </c>
      <c r="B4" s="11" t="s">
        <v>168</v>
      </c>
      <c r="C4" s="10" t="s">
        <v>169</v>
      </c>
      <c r="D4" s="10" t="s">
        <v>253</v>
      </c>
      <c r="E4" s="11" t="s">
        <v>170</v>
      </c>
      <c r="F4" s="11" t="s">
        <v>171</v>
      </c>
      <c r="G4" s="11" t="s">
        <v>254</v>
      </c>
      <c r="H4" s="11" t="s">
        <v>255</v>
      </c>
      <c r="I4" s="31" t="s">
        <v>55</v>
      </c>
      <c r="J4" s="12" t="s">
        <v>256</v>
      </c>
      <c r="K4" s="13"/>
      <c r="L4" s="13"/>
      <c r="M4" s="14"/>
      <c r="N4" s="12" t="s">
        <v>176</v>
      </c>
      <c r="O4" s="13"/>
      <c r="P4" s="14"/>
      <c r="Q4" s="11" t="s">
        <v>61</v>
      </c>
      <c r="R4" s="12" t="s">
        <v>78</v>
      </c>
      <c r="S4" s="13"/>
      <c r="T4" s="13"/>
      <c r="U4" s="13"/>
      <c r="V4" s="13"/>
      <c r="W4" s="14"/>
    </row>
    <row r="5" ht="18.75" customHeight="1" spans="1:23">
      <c r="A5" s="15"/>
      <c r="B5" s="32"/>
      <c r="C5" s="15"/>
      <c r="D5" s="15"/>
      <c r="E5" s="16"/>
      <c r="F5" s="16"/>
      <c r="G5" s="16"/>
      <c r="H5" s="16"/>
      <c r="I5" s="32"/>
      <c r="J5" s="120" t="s">
        <v>58</v>
      </c>
      <c r="K5" s="121"/>
      <c r="L5" s="11" t="s">
        <v>59</v>
      </c>
      <c r="M5" s="11" t="s">
        <v>60</v>
      </c>
      <c r="N5" s="11" t="s">
        <v>58</v>
      </c>
      <c r="O5" s="11" t="s">
        <v>59</v>
      </c>
      <c r="P5" s="11" t="s">
        <v>60</v>
      </c>
      <c r="Q5" s="16"/>
      <c r="R5" s="11" t="s">
        <v>57</v>
      </c>
      <c r="S5" s="10" t="s">
        <v>64</v>
      </c>
      <c r="T5" s="10" t="s">
        <v>182</v>
      </c>
      <c r="U5" s="10" t="s">
        <v>66</v>
      </c>
      <c r="V5" s="10" t="s">
        <v>67</v>
      </c>
      <c r="W5" s="10" t="s">
        <v>68</v>
      </c>
    </row>
    <row r="6" ht="18.75" customHeight="1" spans="1:23">
      <c r="A6" s="32"/>
      <c r="B6" s="32"/>
      <c r="C6" s="32"/>
      <c r="D6" s="32"/>
      <c r="E6" s="32"/>
      <c r="F6" s="32"/>
      <c r="G6" s="32"/>
      <c r="H6" s="32"/>
      <c r="I6" s="32"/>
      <c r="J6" s="122" t="s">
        <v>57</v>
      </c>
      <c r="K6" s="94"/>
      <c r="L6" s="32"/>
      <c r="M6" s="32"/>
      <c r="N6" s="32"/>
      <c r="O6" s="32"/>
      <c r="P6" s="32"/>
      <c r="Q6" s="32"/>
      <c r="R6" s="32"/>
      <c r="S6" s="123"/>
      <c r="T6" s="123"/>
      <c r="U6" s="123"/>
      <c r="V6" s="123"/>
      <c r="W6" s="123"/>
    </row>
    <row r="7" ht="18.75" customHeight="1" spans="1:23">
      <c r="A7" s="17"/>
      <c r="B7" s="33"/>
      <c r="C7" s="17"/>
      <c r="D7" s="17"/>
      <c r="E7" s="18"/>
      <c r="F7" s="18"/>
      <c r="G7" s="18"/>
      <c r="H7" s="18"/>
      <c r="I7" s="33"/>
      <c r="J7" s="46" t="s">
        <v>57</v>
      </c>
      <c r="K7" s="46" t="s">
        <v>257</v>
      </c>
      <c r="L7" s="18"/>
      <c r="M7" s="18"/>
      <c r="N7" s="18"/>
      <c r="O7" s="18"/>
      <c r="P7" s="18"/>
      <c r="Q7" s="18"/>
      <c r="R7" s="18"/>
      <c r="S7" s="18"/>
      <c r="T7" s="18"/>
      <c r="U7" s="33"/>
      <c r="V7" s="18"/>
      <c r="W7" s="18"/>
    </row>
    <row r="8" ht="18.75" customHeight="1" spans="1:23">
      <c r="A8" s="118">
        <v>1</v>
      </c>
      <c r="B8" s="118">
        <v>2</v>
      </c>
      <c r="C8" s="118">
        <v>3</v>
      </c>
      <c r="D8" s="118">
        <v>4</v>
      </c>
      <c r="E8" s="118">
        <v>5</v>
      </c>
      <c r="F8" s="118">
        <v>6</v>
      </c>
      <c r="G8" s="118">
        <v>7</v>
      </c>
      <c r="H8" s="118">
        <v>8</v>
      </c>
      <c r="I8" s="118">
        <v>9</v>
      </c>
      <c r="J8" s="118">
        <v>10</v>
      </c>
      <c r="K8" s="118">
        <v>11</v>
      </c>
      <c r="L8" s="118">
        <v>12</v>
      </c>
      <c r="M8" s="118">
        <v>13</v>
      </c>
      <c r="N8" s="118">
        <v>14</v>
      </c>
      <c r="O8" s="118">
        <v>15</v>
      </c>
      <c r="P8" s="118">
        <v>16</v>
      </c>
      <c r="Q8" s="118">
        <v>17</v>
      </c>
      <c r="R8" s="118">
        <v>18</v>
      </c>
      <c r="S8" s="118">
        <v>19</v>
      </c>
      <c r="T8" s="118">
        <v>20</v>
      </c>
      <c r="U8" s="118">
        <v>21</v>
      </c>
      <c r="V8" s="118">
        <v>22</v>
      </c>
      <c r="W8" s="118">
        <v>23</v>
      </c>
    </row>
    <row r="9" ht="18.75" customHeight="1" spans="1:23">
      <c r="A9" s="21"/>
      <c r="B9" s="21"/>
      <c r="C9" s="21" t="s">
        <v>258</v>
      </c>
      <c r="D9" s="21"/>
      <c r="E9" s="21"/>
      <c r="F9" s="21"/>
      <c r="G9" s="21"/>
      <c r="H9" s="21"/>
      <c r="I9" s="23">
        <v>1000</v>
      </c>
      <c r="J9" s="23">
        <v>1000</v>
      </c>
      <c r="K9" s="23">
        <v>1000</v>
      </c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18.75" customHeight="1" spans="1:23">
      <c r="A10" s="119" t="s">
        <v>259</v>
      </c>
      <c r="B10" s="119" t="s">
        <v>260</v>
      </c>
      <c r="C10" s="21" t="s">
        <v>258</v>
      </c>
      <c r="D10" s="119" t="s">
        <v>70</v>
      </c>
      <c r="E10" s="119" t="s">
        <v>87</v>
      </c>
      <c r="F10" s="119" t="s">
        <v>149</v>
      </c>
      <c r="G10" s="119" t="s">
        <v>261</v>
      </c>
      <c r="H10" s="119" t="s">
        <v>262</v>
      </c>
      <c r="I10" s="23">
        <v>1000</v>
      </c>
      <c r="J10" s="23">
        <v>1000</v>
      </c>
      <c r="K10" s="23">
        <v>1000</v>
      </c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18.75" customHeight="1" spans="1:23">
      <c r="A11" s="25"/>
      <c r="B11" s="25"/>
      <c r="C11" s="21" t="s">
        <v>263</v>
      </c>
      <c r="D11" s="25"/>
      <c r="E11" s="25"/>
      <c r="F11" s="25"/>
      <c r="G11" s="25"/>
      <c r="H11" s="25"/>
      <c r="I11" s="23">
        <v>300</v>
      </c>
      <c r="J11" s="23"/>
      <c r="K11" s="23"/>
      <c r="L11" s="23"/>
      <c r="M11" s="23"/>
      <c r="N11" s="23"/>
      <c r="O11" s="23"/>
      <c r="P11" s="23"/>
      <c r="Q11" s="23"/>
      <c r="R11" s="23">
        <v>300</v>
      </c>
      <c r="S11" s="23"/>
      <c r="T11" s="23"/>
      <c r="U11" s="23"/>
      <c r="V11" s="23"/>
      <c r="W11" s="23">
        <v>300</v>
      </c>
    </row>
    <row r="12" ht="18.75" customHeight="1" spans="1:23">
      <c r="A12" s="119" t="s">
        <v>259</v>
      </c>
      <c r="B12" s="119" t="s">
        <v>264</v>
      </c>
      <c r="C12" s="21" t="s">
        <v>263</v>
      </c>
      <c r="D12" s="119" t="s">
        <v>70</v>
      </c>
      <c r="E12" s="119" t="s">
        <v>87</v>
      </c>
      <c r="F12" s="119" t="s">
        <v>149</v>
      </c>
      <c r="G12" s="119" t="s">
        <v>233</v>
      </c>
      <c r="H12" s="119" t="s">
        <v>234</v>
      </c>
      <c r="I12" s="23">
        <v>300</v>
      </c>
      <c r="J12" s="23"/>
      <c r="K12" s="23"/>
      <c r="L12" s="23"/>
      <c r="M12" s="23"/>
      <c r="N12" s="23"/>
      <c r="O12" s="23"/>
      <c r="P12" s="23"/>
      <c r="Q12" s="23"/>
      <c r="R12" s="23">
        <v>300</v>
      </c>
      <c r="S12" s="23"/>
      <c r="T12" s="23"/>
      <c r="U12" s="23"/>
      <c r="V12" s="23"/>
      <c r="W12" s="23">
        <v>300</v>
      </c>
    </row>
    <row r="13" ht="18.75" customHeight="1" spans="1:23">
      <c r="A13" s="25"/>
      <c r="B13" s="25"/>
      <c r="C13" s="21" t="s">
        <v>265</v>
      </c>
      <c r="D13" s="25"/>
      <c r="E13" s="25"/>
      <c r="F13" s="25"/>
      <c r="G13" s="25"/>
      <c r="H13" s="25"/>
      <c r="I13" s="23">
        <v>20000</v>
      </c>
      <c r="J13" s="23">
        <v>20000</v>
      </c>
      <c r="K13" s="23">
        <v>20000</v>
      </c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18.75" customHeight="1" spans="1:23">
      <c r="A14" s="119" t="s">
        <v>259</v>
      </c>
      <c r="B14" s="119" t="s">
        <v>266</v>
      </c>
      <c r="C14" s="21" t="s">
        <v>265</v>
      </c>
      <c r="D14" s="119" t="s">
        <v>70</v>
      </c>
      <c r="E14" s="119" t="s">
        <v>87</v>
      </c>
      <c r="F14" s="119" t="s">
        <v>149</v>
      </c>
      <c r="G14" s="119" t="s">
        <v>267</v>
      </c>
      <c r="H14" s="119" t="s">
        <v>268</v>
      </c>
      <c r="I14" s="23">
        <v>20000</v>
      </c>
      <c r="J14" s="23">
        <v>20000</v>
      </c>
      <c r="K14" s="23">
        <v>20000</v>
      </c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18.75" customHeight="1" spans="1:23">
      <c r="A15" s="25"/>
      <c r="B15" s="25"/>
      <c r="C15" s="21" t="s">
        <v>269</v>
      </c>
      <c r="D15" s="25"/>
      <c r="E15" s="25"/>
      <c r="F15" s="25"/>
      <c r="G15" s="25"/>
      <c r="H15" s="25"/>
      <c r="I15" s="23">
        <v>20000</v>
      </c>
      <c r="J15" s="23"/>
      <c r="K15" s="23"/>
      <c r="L15" s="23"/>
      <c r="M15" s="23"/>
      <c r="N15" s="23"/>
      <c r="O15" s="23"/>
      <c r="P15" s="23"/>
      <c r="Q15" s="23"/>
      <c r="R15" s="23">
        <v>20000</v>
      </c>
      <c r="S15" s="23"/>
      <c r="T15" s="23"/>
      <c r="U15" s="23"/>
      <c r="V15" s="23"/>
      <c r="W15" s="23">
        <v>20000</v>
      </c>
    </row>
    <row r="16" ht="18.75" customHeight="1" spans="1:23">
      <c r="A16" s="119" t="s">
        <v>259</v>
      </c>
      <c r="B16" s="119" t="s">
        <v>270</v>
      </c>
      <c r="C16" s="21" t="s">
        <v>269</v>
      </c>
      <c r="D16" s="119" t="s">
        <v>70</v>
      </c>
      <c r="E16" s="119" t="s">
        <v>87</v>
      </c>
      <c r="F16" s="119" t="s">
        <v>149</v>
      </c>
      <c r="G16" s="119" t="s">
        <v>233</v>
      </c>
      <c r="H16" s="119" t="s">
        <v>234</v>
      </c>
      <c r="I16" s="23">
        <v>20000</v>
      </c>
      <c r="J16" s="23"/>
      <c r="K16" s="23"/>
      <c r="L16" s="23"/>
      <c r="M16" s="23"/>
      <c r="N16" s="23"/>
      <c r="O16" s="23"/>
      <c r="P16" s="23"/>
      <c r="Q16" s="23"/>
      <c r="R16" s="23">
        <v>20000</v>
      </c>
      <c r="S16" s="23"/>
      <c r="T16" s="23"/>
      <c r="U16" s="23"/>
      <c r="V16" s="23"/>
      <c r="W16" s="23">
        <v>20000</v>
      </c>
    </row>
    <row r="17" ht="18.75" customHeight="1" spans="1:23">
      <c r="A17" s="25"/>
      <c r="B17" s="25"/>
      <c r="C17" s="21" t="s">
        <v>271</v>
      </c>
      <c r="D17" s="25"/>
      <c r="E17" s="25"/>
      <c r="F17" s="25"/>
      <c r="G17" s="25"/>
      <c r="H17" s="25"/>
      <c r="I17" s="23">
        <v>280000</v>
      </c>
      <c r="J17" s="23">
        <v>280000</v>
      </c>
      <c r="K17" s="23">
        <v>280000</v>
      </c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18.75" customHeight="1" spans="1:23">
      <c r="A18" s="119" t="s">
        <v>259</v>
      </c>
      <c r="B18" s="119" t="s">
        <v>272</v>
      </c>
      <c r="C18" s="21" t="s">
        <v>271</v>
      </c>
      <c r="D18" s="119" t="s">
        <v>70</v>
      </c>
      <c r="E18" s="119" t="s">
        <v>87</v>
      </c>
      <c r="F18" s="119" t="s">
        <v>149</v>
      </c>
      <c r="G18" s="119" t="s">
        <v>233</v>
      </c>
      <c r="H18" s="119" t="s">
        <v>234</v>
      </c>
      <c r="I18" s="23">
        <v>175000</v>
      </c>
      <c r="J18" s="23">
        <v>175000</v>
      </c>
      <c r="K18" s="23">
        <v>175000</v>
      </c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18.75" customHeight="1" spans="1:23">
      <c r="A19" s="119" t="s">
        <v>259</v>
      </c>
      <c r="B19" s="119" t="s">
        <v>272</v>
      </c>
      <c r="C19" s="21" t="s">
        <v>271</v>
      </c>
      <c r="D19" s="119" t="s">
        <v>70</v>
      </c>
      <c r="E19" s="119" t="s">
        <v>87</v>
      </c>
      <c r="F19" s="119" t="s">
        <v>149</v>
      </c>
      <c r="G19" s="119" t="s">
        <v>224</v>
      </c>
      <c r="H19" s="119" t="s">
        <v>225</v>
      </c>
      <c r="I19" s="23">
        <v>5000</v>
      </c>
      <c r="J19" s="23">
        <v>5000</v>
      </c>
      <c r="K19" s="23">
        <v>5000</v>
      </c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18.75" customHeight="1" spans="1:23">
      <c r="A20" s="119" t="s">
        <v>259</v>
      </c>
      <c r="B20" s="119" t="s">
        <v>272</v>
      </c>
      <c r="C20" s="21" t="s">
        <v>271</v>
      </c>
      <c r="D20" s="119" t="s">
        <v>70</v>
      </c>
      <c r="E20" s="119" t="s">
        <v>87</v>
      </c>
      <c r="F20" s="119" t="s">
        <v>149</v>
      </c>
      <c r="G20" s="119" t="s">
        <v>273</v>
      </c>
      <c r="H20" s="119" t="s">
        <v>274</v>
      </c>
      <c r="I20" s="23">
        <v>100000</v>
      </c>
      <c r="J20" s="23">
        <v>100000</v>
      </c>
      <c r="K20" s="23">
        <v>100000</v>
      </c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18.75" customHeight="1" spans="1:23">
      <c r="A21" s="35" t="s">
        <v>102</v>
      </c>
      <c r="B21" s="36"/>
      <c r="C21" s="36"/>
      <c r="D21" s="36"/>
      <c r="E21" s="36"/>
      <c r="F21" s="36"/>
      <c r="G21" s="36"/>
      <c r="H21" s="37"/>
      <c r="I21" s="23">
        <v>321300</v>
      </c>
      <c r="J21" s="23">
        <v>301000</v>
      </c>
      <c r="K21" s="23">
        <v>301000</v>
      </c>
      <c r="L21" s="23"/>
      <c r="M21" s="23"/>
      <c r="N21" s="23"/>
      <c r="O21" s="23"/>
      <c r="P21" s="23"/>
      <c r="Q21" s="23"/>
      <c r="R21" s="23">
        <v>20300</v>
      </c>
      <c r="S21" s="23"/>
      <c r="T21" s="23"/>
      <c r="U21" s="23"/>
      <c r="V21" s="23"/>
      <c r="W21" s="23">
        <v>20300</v>
      </c>
    </row>
  </sheetData>
  <mergeCells count="28">
    <mergeCell ref="A2:W2"/>
    <mergeCell ref="A3:H3"/>
    <mergeCell ref="J4:M4"/>
    <mergeCell ref="N4:P4"/>
    <mergeCell ref="R4:W4"/>
    <mergeCell ref="A21:H2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8888888888889" right="0.388888888888889" top="0.579166666666667" bottom="0.579166666666667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J67"/>
  <sheetViews>
    <sheetView showZeros="0" tabSelected="1" topLeftCell="B35" workbookViewId="0">
      <selection activeCell="J42" sqref="J42"/>
    </sheetView>
  </sheetViews>
  <sheetFormatPr defaultColWidth="9.13636363636364" defaultRowHeight="12" customHeight="1"/>
  <cols>
    <col min="1" max="1" width="34.2818181818182" customWidth="1"/>
    <col min="2" max="2" width="48" customWidth="1"/>
    <col min="3" max="5" width="18.2818181818182" customWidth="1"/>
    <col min="6" max="6" width="12" customWidth="1"/>
    <col min="7" max="7" width="17" customWidth="1"/>
    <col min="8" max="9" width="12" customWidth="1"/>
    <col min="10" max="10" width="27.5727272727273" customWidth="1"/>
  </cols>
  <sheetData>
    <row r="1" ht="15" customHeight="1" spans="10:10">
      <c r="J1" s="86" t="s">
        <v>275</v>
      </c>
    </row>
    <row r="2" ht="36.75" customHeight="1" spans="1:10">
      <c r="A2" s="5" t="str">
        <f>"2025"&amp;"年部门项目支出绩效目标表"</f>
        <v>2025年部门项目支出绩效目标表</v>
      </c>
      <c r="B2" s="6"/>
      <c r="C2" s="6"/>
      <c r="D2" s="6"/>
      <c r="E2" s="6"/>
      <c r="F2" s="51"/>
      <c r="G2" s="6"/>
      <c r="H2" s="51"/>
      <c r="I2" s="51"/>
      <c r="J2" s="6"/>
    </row>
    <row r="3" ht="18.75" customHeight="1" spans="1:8">
      <c r="A3" s="7" t="str">
        <f>"单位名称："&amp;"耿马傣族佤族自治县融媒体中心"</f>
        <v>单位名称：耿马傣族佤族自治县融媒体中心</v>
      </c>
      <c r="B3" s="3"/>
      <c r="C3" s="3"/>
      <c r="D3" s="3"/>
      <c r="E3" s="3"/>
      <c r="F3" s="52"/>
      <c r="G3" s="3"/>
      <c r="H3" s="52"/>
    </row>
    <row r="4" ht="18.75" customHeight="1" spans="1:10">
      <c r="A4" s="46" t="s">
        <v>276</v>
      </c>
      <c r="B4" s="46" t="s">
        <v>277</v>
      </c>
      <c r="C4" s="46" t="s">
        <v>278</v>
      </c>
      <c r="D4" s="46" t="s">
        <v>279</v>
      </c>
      <c r="E4" s="46" t="s">
        <v>280</v>
      </c>
      <c r="F4" s="53" t="s">
        <v>281</v>
      </c>
      <c r="G4" s="46" t="s">
        <v>282</v>
      </c>
      <c r="H4" s="53" t="s">
        <v>283</v>
      </c>
      <c r="I4" s="53" t="s">
        <v>284</v>
      </c>
      <c r="J4" s="46" t="s">
        <v>285</v>
      </c>
    </row>
    <row r="5" ht="18.75" customHeight="1" spans="1:10">
      <c r="A5" s="115">
        <v>1</v>
      </c>
      <c r="B5" s="115">
        <v>2</v>
      </c>
      <c r="C5" s="115">
        <v>3</v>
      </c>
      <c r="D5" s="115">
        <v>4</v>
      </c>
      <c r="E5" s="115">
        <v>5</v>
      </c>
      <c r="F5" s="115">
        <v>6</v>
      </c>
      <c r="G5" s="115">
        <v>7</v>
      </c>
      <c r="H5" s="115">
        <v>8</v>
      </c>
      <c r="I5" s="115">
        <v>9</v>
      </c>
      <c r="J5" s="115">
        <v>10</v>
      </c>
    </row>
    <row r="6" ht="18.75" customHeight="1" spans="1:10">
      <c r="A6" s="34" t="s">
        <v>70</v>
      </c>
      <c r="B6" s="47"/>
      <c r="C6" s="47"/>
      <c r="D6" s="47"/>
      <c r="E6" s="54"/>
      <c r="F6" s="55"/>
      <c r="G6" s="54"/>
      <c r="H6" s="55"/>
      <c r="I6" s="55"/>
      <c r="J6" s="54"/>
    </row>
    <row r="7" ht="18.75" customHeight="1" spans="1:10">
      <c r="A7" s="116" t="s">
        <v>70</v>
      </c>
      <c r="B7" s="21"/>
      <c r="C7" s="21"/>
      <c r="D7" s="21"/>
      <c r="E7" s="34"/>
      <c r="F7" s="21"/>
      <c r="G7" s="34"/>
      <c r="H7" s="21"/>
      <c r="I7" s="21"/>
      <c r="J7" s="34"/>
    </row>
    <row r="8" ht="18.75" customHeight="1" spans="1:10">
      <c r="A8" s="206" t="s">
        <v>271</v>
      </c>
      <c r="B8" s="21" t="s">
        <v>286</v>
      </c>
      <c r="C8" s="21" t="s">
        <v>287</v>
      </c>
      <c r="D8" s="21" t="s">
        <v>288</v>
      </c>
      <c r="E8" s="34" t="s">
        <v>289</v>
      </c>
      <c r="F8" s="21" t="s">
        <v>290</v>
      </c>
      <c r="G8" s="34" t="s">
        <v>291</v>
      </c>
      <c r="H8" s="21" t="s">
        <v>292</v>
      </c>
      <c r="I8" s="21" t="s">
        <v>293</v>
      </c>
      <c r="J8" s="34" t="s">
        <v>294</v>
      </c>
    </row>
    <row r="9" ht="18.75" customHeight="1" spans="1:10">
      <c r="A9" s="206" t="s">
        <v>271</v>
      </c>
      <c r="B9" s="21" t="s">
        <v>286</v>
      </c>
      <c r="C9" s="21" t="s">
        <v>287</v>
      </c>
      <c r="D9" s="21" t="s">
        <v>288</v>
      </c>
      <c r="E9" s="34" t="s">
        <v>295</v>
      </c>
      <c r="F9" s="21" t="s">
        <v>290</v>
      </c>
      <c r="G9" s="34" t="s">
        <v>145</v>
      </c>
      <c r="H9" s="21" t="s">
        <v>296</v>
      </c>
      <c r="I9" s="21" t="s">
        <v>293</v>
      </c>
      <c r="J9" s="34" t="s">
        <v>297</v>
      </c>
    </row>
    <row r="10" ht="18.75" customHeight="1" spans="1:10">
      <c r="A10" s="206" t="s">
        <v>271</v>
      </c>
      <c r="B10" s="21" t="s">
        <v>286</v>
      </c>
      <c r="C10" s="21" t="s">
        <v>287</v>
      </c>
      <c r="D10" s="21" t="s">
        <v>288</v>
      </c>
      <c r="E10" s="34" t="s">
        <v>298</v>
      </c>
      <c r="F10" s="21" t="s">
        <v>290</v>
      </c>
      <c r="G10" s="34" t="s">
        <v>299</v>
      </c>
      <c r="H10" s="21" t="s">
        <v>300</v>
      </c>
      <c r="I10" s="21" t="s">
        <v>293</v>
      </c>
      <c r="J10" s="34" t="s">
        <v>301</v>
      </c>
    </row>
    <row r="11" ht="18.75" customHeight="1" spans="1:10">
      <c r="A11" s="206" t="s">
        <v>271</v>
      </c>
      <c r="B11" s="21" t="s">
        <v>286</v>
      </c>
      <c r="C11" s="21" t="s">
        <v>287</v>
      </c>
      <c r="D11" s="21" t="s">
        <v>302</v>
      </c>
      <c r="E11" s="34" t="s">
        <v>303</v>
      </c>
      <c r="F11" s="21" t="s">
        <v>290</v>
      </c>
      <c r="G11" s="34" t="s">
        <v>299</v>
      </c>
      <c r="H11" s="21" t="s">
        <v>292</v>
      </c>
      <c r="I11" s="21" t="s">
        <v>293</v>
      </c>
      <c r="J11" s="34" t="s">
        <v>304</v>
      </c>
    </row>
    <row r="12" ht="18.75" customHeight="1" spans="1:10">
      <c r="A12" s="206" t="s">
        <v>271</v>
      </c>
      <c r="B12" s="21" t="s">
        <v>286</v>
      </c>
      <c r="C12" s="21" t="s">
        <v>287</v>
      </c>
      <c r="D12" s="21" t="s">
        <v>302</v>
      </c>
      <c r="E12" s="34" t="s">
        <v>305</v>
      </c>
      <c r="F12" s="21" t="s">
        <v>306</v>
      </c>
      <c r="G12" s="34" t="s">
        <v>307</v>
      </c>
      <c r="H12" s="21" t="s">
        <v>308</v>
      </c>
      <c r="I12" s="21" t="s">
        <v>293</v>
      </c>
      <c r="J12" s="34" t="s">
        <v>309</v>
      </c>
    </row>
    <row r="13" ht="18.75" customHeight="1" spans="1:10">
      <c r="A13" s="206" t="s">
        <v>271</v>
      </c>
      <c r="B13" s="21" t="s">
        <v>286</v>
      </c>
      <c r="C13" s="21" t="s">
        <v>287</v>
      </c>
      <c r="D13" s="21" t="s">
        <v>310</v>
      </c>
      <c r="E13" s="34" t="s">
        <v>311</v>
      </c>
      <c r="F13" s="21" t="s">
        <v>290</v>
      </c>
      <c r="G13" s="34" t="s">
        <v>312</v>
      </c>
      <c r="H13" s="21" t="s">
        <v>313</v>
      </c>
      <c r="I13" s="21" t="s">
        <v>293</v>
      </c>
      <c r="J13" s="34" t="s">
        <v>314</v>
      </c>
    </row>
    <row r="14" ht="18.75" customHeight="1" spans="1:10">
      <c r="A14" s="206" t="s">
        <v>271</v>
      </c>
      <c r="B14" s="21" t="s">
        <v>286</v>
      </c>
      <c r="C14" s="21" t="s">
        <v>287</v>
      </c>
      <c r="D14" s="21" t="s">
        <v>310</v>
      </c>
      <c r="E14" s="34" t="s">
        <v>315</v>
      </c>
      <c r="F14" s="21" t="s">
        <v>290</v>
      </c>
      <c r="G14" s="34" t="s">
        <v>312</v>
      </c>
      <c r="H14" s="21" t="s">
        <v>316</v>
      </c>
      <c r="I14" s="21" t="s">
        <v>293</v>
      </c>
      <c r="J14" s="34" t="s">
        <v>317</v>
      </c>
    </row>
    <row r="15" ht="18.75" customHeight="1" spans="1:10">
      <c r="A15" s="206" t="s">
        <v>271</v>
      </c>
      <c r="B15" s="21" t="s">
        <v>286</v>
      </c>
      <c r="C15" s="21" t="s">
        <v>287</v>
      </c>
      <c r="D15" s="21" t="s">
        <v>318</v>
      </c>
      <c r="E15" s="34" t="s">
        <v>319</v>
      </c>
      <c r="F15" s="21" t="s">
        <v>290</v>
      </c>
      <c r="G15" s="34" t="s">
        <v>320</v>
      </c>
      <c r="H15" s="21" t="s">
        <v>321</v>
      </c>
      <c r="I15" s="21" t="s">
        <v>293</v>
      </c>
      <c r="J15" s="34" t="s">
        <v>301</v>
      </c>
    </row>
    <row r="16" ht="18.75" customHeight="1" spans="1:10">
      <c r="A16" s="206" t="s">
        <v>271</v>
      </c>
      <c r="B16" s="21" t="s">
        <v>286</v>
      </c>
      <c r="C16" s="21" t="s">
        <v>322</v>
      </c>
      <c r="D16" s="21" t="s">
        <v>323</v>
      </c>
      <c r="E16" s="34" t="s">
        <v>324</v>
      </c>
      <c r="F16" s="21" t="s">
        <v>290</v>
      </c>
      <c r="G16" s="34" t="s">
        <v>325</v>
      </c>
      <c r="H16" s="21" t="s">
        <v>296</v>
      </c>
      <c r="I16" s="21" t="s">
        <v>293</v>
      </c>
      <c r="J16" s="34" t="s">
        <v>326</v>
      </c>
    </row>
    <row r="17" ht="33" customHeight="1" spans="1:10">
      <c r="A17" s="206" t="s">
        <v>271</v>
      </c>
      <c r="B17" s="21" t="s">
        <v>286</v>
      </c>
      <c r="C17" s="21" t="s">
        <v>322</v>
      </c>
      <c r="D17" s="21" t="s">
        <v>323</v>
      </c>
      <c r="E17" s="34" t="s">
        <v>327</v>
      </c>
      <c r="F17" s="21" t="s">
        <v>290</v>
      </c>
      <c r="G17" s="34" t="s">
        <v>307</v>
      </c>
      <c r="H17" s="21" t="s">
        <v>308</v>
      </c>
      <c r="I17" s="21" t="s">
        <v>293</v>
      </c>
      <c r="J17" s="34" t="s">
        <v>328</v>
      </c>
    </row>
    <row r="18" ht="18.75" customHeight="1" spans="1:10">
      <c r="A18" s="206" t="s">
        <v>271</v>
      </c>
      <c r="B18" s="21" t="s">
        <v>286</v>
      </c>
      <c r="C18" s="21" t="s">
        <v>322</v>
      </c>
      <c r="D18" s="21" t="s">
        <v>323</v>
      </c>
      <c r="E18" s="34" t="s">
        <v>329</v>
      </c>
      <c r="F18" s="21" t="s">
        <v>290</v>
      </c>
      <c r="G18" s="34" t="s">
        <v>330</v>
      </c>
      <c r="H18" s="21" t="s">
        <v>296</v>
      </c>
      <c r="I18" s="21" t="s">
        <v>293</v>
      </c>
      <c r="J18" s="34" t="s">
        <v>331</v>
      </c>
    </row>
    <row r="19" ht="18.75" customHeight="1" spans="1:10">
      <c r="A19" s="206" t="s">
        <v>271</v>
      </c>
      <c r="B19" s="21" t="s">
        <v>286</v>
      </c>
      <c r="C19" s="21" t="s">
        <v>322</v>
      </c>
      <c r="D19" s="21" t="s">
        <v>332</v>
      </c>
      <c r="E19" s="34" t="s">
        <v>333</v>
      </c>
      <c r="F19" s="21" t="s">
        <v>290</v>
      </c>
      <c r="G19" s="34" t="s">
        <v>334</v>
      </c>
      <c r="H19" s="21" t="s">
        <v>316</v>
      </c>
      <c r="I19" s="21" t="s">
        <v>293</v>
      </c>
      <c r="J19" s="34" t="s">
        <v>335</v>
      </c>
    </row>
    <row r="20" ht="18.75" customHeight="1" spans="1:10">
      <c r="A20" s="206" t="s">
        <v>271</v>
      </c>
      <c r="B20" s="21" t="s">
        <v>286</v>
      </c>
      <c r="C20" s="21" t="s">
        <v>336</v>
      </c>
      <c r="D20" s="21" t="s">
        <v>337</v>
      </c>
      <c r="E20" s="34" t="s">
        <v>338</v>
      </c>
      <c r="F20" s="21" t="s">
        <v>290</v>
      </c>
      <c r="G20" s="34" t="s">
        <v>307</v>
      </c>
      <c r="H20" s="21" t="s">
        <v>308</v>
      </c>
      <c r="I20" s="21" t="s">
        <v>293</v>
      </c>
      <c r="J20" s="34" t="s">
        <v>339</v>
      </c>
    </row>
    <row r="21" ht="18.75" customHeight="1" spans="1:10">
      <c r="A21" s="206" t="s">
        <v>269</v>
      </c>
      <c r="B21" s="21" t="s">
        <v>286</v>
      </c>
      <c r="C21" s="21" t="s">
        <v>287</v>
      </c>
      <c r="D21" s="21" t="s">
        <v>288</v>
      </c>
      <c r="E21" s="34" t="s">
        <v>289</v>
      </c>
      <c r="F21" s="21" t="s">
        <v>290</v>
      </c>
      <c r="G21" s="34" t="s">
        <v>291</v>
      </c>
      <c r="H21" s="21" t="s">
        <v>292</v>
      </c>
      <c r="I21" s="21" t="s">
        <v>293</v>
      </c>
      <c r="J21" s="34" t="s">
        <v>294</v>
      </c>
    </row>
    <row r="22" ht="18.75" customHeight="1" spans="1:10">
      <c r="A22" s="206" t="s">
        <v>269</v>
      </c>
      <c r="B22" s="21" t="s">
        <v>286</v>
      </c>
      <c r="C22" s="21" t="s">
        <v>287</v>
      </c>
      <c r="D22" s="21" t="s">
        <v>288</v>
      </c>
      <c r="E22" s="34" t="s">
        <v>295</v>
      </c>
      <c r="F22" s="21" t="s">
        <v>290</v>
      </c>
      <c r="G22" s="34" t="s">
        <v>340</v>
      </c>
      <c r="H22" s="21" t="s">
        <v>296</v>
      </c>
      <c r="I22" s="21" t="s">
        <v>293</v>
      </c>
      <c r="J22" s="34" t="s">
        <v>297</v>
      </c>
    </row>
    <row r="23" ht="18.75" customHeight="1" spans="1:10">
      <c r="A23" s="206" t="s">
        <v>269</v>
      </c>
      <c r="B23" s="21" t="s">
        <v>286</v>
      </c>
      <c r="C23" s="21" t="s">
        <v>287</v>
      </c>
      <c r="D23" s="21" t="s">
        <v>288</v>
      </c>
      <c r="E23" s="34" t="s">
        <v>298</v>
      </c>
      <c r="F23" s="21" t="s">
        <v>290</v>
      </c>
      <c r="G23" s="34" t="s">
        <v>299</v>
      </c>
      <c r="H23" s="21" t="s">
        <v>300</v>
      </c>
      <c r="I23" s="21" t="s">
        <v>293</v>
      </c>
      <c r="J23" s="34" t="s">
        <v>301</v>
      </c>
    </row>
    <row r="24" ht="18.75" customHeight="1" spans="1:10">
      <c r="A24" s="206" t="s">
        <v>269</v>
      </c>
      <c r="B24" s="21" t="s">
        <v>286</v>
      </c>
      <c r="C24" s="21" t="s">
        <v>287</v>
      </c>
      <c r="D24" s="21" t="s">
        <v>302</v>
      </c>
      <c r="E24" s="34" t="s">
        <v>303</v>
      </c>
      <c r="F24" s="21" t="s">
        <v>290</v>
      </c>
      <c r="G24" s="34" t="s">
        <v>299</v>
      </c>
      <c r="H24" s="21" t="s">
        <v>292</v>
      </c>
      <c r="I24" s="21" t="s">
        <v>293</v>
      </c>
      <c r="J24" s="34" t="s">
        <v>304</v>
      </c>
    </row>
    <row r="25" ht="18.75" customHeight="1" spans="1:10">
      <c r="A25" s="206" t="s">
        <v>269</v>
      </c>
      <c r="B25" s="21" t="s">
        <v>286</v>
      </c>
      <c r="C25" s="21" t="s">
        <v>287</v>
      </c>
      <c r="D25" s="21" t="s">
        <v>302</v>
      </c>
      <c r="E25" s="34" t="s">
        <v>305</v>
      </c>
      <c r="F25" s="21" t="s">
        <v>341</v>
      </c>
      <c r="G25" s="34" t="s">
        <v>307</v>
      </c>
      <c r="H25" s="21" t="s">
        <v>308</v>
      </c>
      <c r="I25" s="21" t="s">
        <v>293</v>
      </c>
      <c r="J25" s="34" t="s">
        <v>309</v>
      </c>
    </row>
    <row r="26" ht="18.75" customHeight="1" spans="1:10">
      <c r="A26" s="206" t="s">
        <v>269</v>
      </c>
      <c r="B26" s="21" t="s">
        <v>286</v>
      </c>
      <c r="C26" s="21" t="s">
        <v>287</v>
      </c>
      <c r="D26" s="21" t="s">
        <v>310</v>
      </c>
      <c r="E26" s="34" t="s">
        <v>311</v>
      </c>
      <c r="F26" s="21" t="s">
        <v>341</v>
      </c>
      <c r="G26" s="34" t="s">
        <v>312</v>
      </c>
      <c r="H26" s="21" t="s">
        <v>313</v>
      </c>
      <c r="I26" s="21" t="s">
        <v>342</v>
      </c>
      <c r="J26" s="34" t="s">
        <v>314</v>
      </c>
    </row>
    <row r="27" ht="18.75" customHeight="1" spans="1:10">
      <c r="A27" s="206" t="s">
        <v>269</v>
      </c>
      <c r="B27" s="21" t="s">
        <v>286</v>
      </c>
      <c r="C27" s="21" t="s">
        <v>287</v>
      </c>
      <c r="D27" s="21" t="s">
        <v>310</v>
      </c>
      <c r="E27" s="34" t="s">
        <v>343</v>
      </c>
      <c r="F27" s="21" t="s">
        <v>341</v>
      </c>
      <c r="G27" s="34" t="s">
        <v>312</v>
      </c>
      <c r="H27" s="21" t="s">
        <v>316</v>
      </c>
      <c r="I27" s="21" t="s">
        <v>342</v>
      </c>
      <c r="J27" s="34" t="s">
        <v>317</v>
      </c>
    </row>
    <row r="28" ht="18.75" customHeight="1" spans="1:10">
      <c r="A28" s="206" t="s">
        <v>269</v>
      </c>
      <c r="B28" s="21" t="s">
        <v>286</v>
      </c>
      <c r="C28" s="21" t="s">
        <v>287</v>
      </c>
      <c r="D28" s="21" t="s">
        <v>318</v>
      </c>
      <c r="E28" s="34" t="s">
        <v>319</v>
      </c>
      <c r="F28" s="21" t="s">
        <v>306</v>
      </c>
      <c r="G28" s="34" t="s">
        <v>144</v>
      </c>
      <c r="H28" s="21" t="s">
        <v>321</v>
      </c>
      <c r="I28" s="21" t="s">
        <v>293</v>
      </c>
      <c r="J28" s="34" t="s">
        <v>301</v>
      </c>
    </row>
    <row r="29" ht="18.75" customHeight="1" spans="1:10">
      <c r="A29" s="206" t="s">
        <v>269</v>
      </c>
      <c r="B29" s="21" t="s">
        <v>286</v>
      </c>
      <c r="C29" s="21" t="s">
        <v>322</v>
      </c>
      <c r="D29" s="21" t="s">
        <v>323</v>
      </c>
      <c r="E29" s="34" t="s">
        <v>324</v>
      </c>
      <c r="F29" s="21" t="s">
        <v>290</v>
      </c>
      <c r="G29" s="34" t="s">
        <v>325</v>
      </c>
      <c r="H29" s="21" t="s">
        <v>296</v>
      </c>
      <c r="I29" s="21" t="s">
        <v>293</v>
      </c>
      <c r="J29" s="34" t="s">
        <v>326</v>
      </c>
    </row>
    <row r="30" ht="18.75" customHeight="1" spans="1:10">
      <c r="A30" s="206" t="s">
        <v>269</v>
      </c>
      <c r="B30" s="21" t="s">
        <v>286</v>
      </c>
      <c r="C30" s="21" t="s">
        <v>322</v>
      </c>
      <c r="D30" s="21" t="s">
        <v>323</v>
      </c>
      <c r="E30" s="34" t="s">
        <v>327</v>
      </c>
      <c r="F30" s="21" t="s">
        <v>341</v>
      </c>
      <c r="G30" s="34" t="s">
        <v>307</v>
      </c>
      <c r="H30" s="21" t="s">
        <v>308</v>
      </c>
      <c r="I30" s="21" t="s">
        <v>293</v>
      </c>
      <c r="J30" s="34" t="s">
        <v>328</v>
      </c>
    </row>
    <row r="31" ht="18.75" customHeight="1" spans="1:10">
      <c r="A31" s="206" t="s">
        <v>269</v>
      </c>
      <c r="B31" s="21" t="s">
        <v>286</v>
      </c>
      <c r="C31" s="21" t="s">
        <v>322</v>
      </c>
      <c r="D31" s="21" t="s">
        <v>323</v>
      </c>
      <c r="E31" s="34" t="s">
        <v>329</v>
      </c>
      <c r="F31" s="21" t="s">
        <v>290</v>
      </c>
      <c r="G31" s="34" t="s">
        <v>330</v>
      </c>
      <c r="H31" s="21" t="s">
        <v>296</v>
      </c>
      <c r="I31" s="21" t="s">
        <v>293</v>
      </c>
      <c r="J31" s="34" t="s">
        <v>331</v>
      </c>
    </row>
    <row r="32" ht="18.75" customHeight="1" spans="1:10">
      <c r="A32" s="206" t="s">
        <v>269</v>
      </c>
      <c r="B32" s="21" t="s">
        <v>286</v>
      </c>
      <c r="C32" s="21" t="s">
        <v>336</v>
      </c>
      <c r="D32" s="21" t="s">
        <v>337</v>
      </c>
      <c r="E32" s="34" t="s">
        <v>338</v>
      </c>
      <c r="F32" s="21" t="s">
        <v>341</v>
      </c>
      <c r="G32" s="34" t="s">
        <v>307</v>
      </c>
      <c r="H32" s="21" t="s">
        <v>308</v>
      </c>
      <c r="I32" s="21" t="s">
        <v>293</v>
      </c>
      <c r="J32" s="34" t="s">
        <v>339</v>
      </c>
    </row>
    <row r="33" ht="18.75" customHeight="1" spans="1:10">
      <c r="A33" s="206" t="s">
        <v>265</v>
      </c>
      <c r="B33" s="21" t="s">
        <v>286</v>
      </c>
      <c r="C33" s="21" t="s">
        <v>287</v>
      </c>
      <c r="D33" s="21" t="s">
        <v>288</v>
      </c>
      <c r="E33" s="34" t="s">
        <v>289</v>
      </c>
      <c r="F33" s="21" t="s">
        <v>290</v>
      </c>
      <c r="G33" s="34" t="s">
        <v>291</v>
      </c>
      <c r="H33" s="21" t="s">
        <v>292</v>
      </c>
      <c r="I33" s="21" t="s">
        <v>293</v>
      </c>
      <c r="J33" s="34" t="s">
        <v>294</v>
      </c>
    </row>
    <row r="34" ht="18.75" customHeight="1" spans="1:10">
      <c r="A34" s="206" t="s">
        <v>265</v>
      </c>
      <c r="B34" s="21" t="s">
        <v>286</v>
      </c>
      <c r="C34" s="21" t="s">
        <v>287</v>
      </c>
      <c r="D34" s="21" t="s">
        <v>288</v>
      </c>
      <c r="E34" s="34" t="s">
        <v>295</v>
      </c>
      <c r="F34" s="21" t="s">
        <v>290</v>
      </c>
      <c r="G34" s="34" t="s">
        <v>145</v>
      </c>
      <c r="H34" s="21" t="s">
        <v>296</v>
      </c>
      <c r="I34" s="21" t="s">
        <v>293</v>
      </c>
      <c r="J34" s="34" t="s">
        <v>297</v>
      </c>
    </row>
    <row r="35" ht="18.75" customHeight="1" spans="1:10">
      <c r="A35" s="206" t="s">
        <v>265</v>
      </c>
      <c r="B35" s="21" t="s">
        <v>286</v>
      </c>
      <c r="C35" s="21" t="s">
        <v>287</v>
      </c>
      <c r="D35" s="21" t="s">
        <v>288</v>
      </c>
      <c r="E35" s="34" t="s">
        <v>298</v>
      </c>
      <c r="F35" s="21" t="s">
        <v>290</v>
      </c>
      <c r="G35" s="34" t="s">
        <v>299</v>
      </c>
      <c r="H35" s="21" t="s">
        <v>300</v>
      </c>
      <c r="I35" s="21" t="s">
        <v>293</v>
      </c>
      <c r="J35" s="34" t="s">
        <v>301</v>
      </c>
    </row>
    <row r="36" ht="18.75" customHeight="1" spans="1:10">
      <c r="A36" s="206" t="s">
        <v>265</v>
      </c>
      <c r="B36" s="21" t="s">
        <v>286</v>
      </c>
      <c r="C36" s="21" t="s">
        <v>287</v>
      </c>
      <c r="D36" s="21" t="s">
        <v>302</v>
      </c>
      <c r="E36" s="34" t="s">
        <v>303</v>
      </c>
      <c r="F36" s="21" t="s">
        <v>290</v>
      </c>
      <c r="G36" s="34" t="s">
        <v>299</v>
      </c>
      <c r="H36" s="21" t="s">
        <v>292</v>
      </c>
      <c r="I36" s="21" t="s">
        <v>293</v>
      </c>
      <c r="J36" s="34" t="s">
        <v>304</v>
      </c>
    </row>
    <row r="37" ht="18.75" customHeight="1" spans="1:10">
      <c r="A37" s="206" t="s">
        <v>265</v>
      </c>
      <c r="B37" s="21" t="s">
        <v>286</v>
      </c>
      <c r="C37" s="21" t="s">
        <v>287</v>
      </c>
      <c r="D37" s="21" t="s">
        <v>302</v>
      </c>
      <c r="E37" s="34" t="s">
        <v>305</v>
      </c>
      <c r="F37" s="21" t="s">
        <v>290</v>
      </c>
      <c r="G37" s="34" t="s">
        <v>307</v>
      </c>
      <c r="H37" s="21" t="s">
        <v>308</v>
      </c>
      <c r="I37" s="21" t="s">
        <v>293</v>
      </c>
      <c r="J37" s="34" t="s">
        <v>309</v>
      </c>
    </row>
    <row r="38" ht="18.75" customHeight="1" spans="1:10">
      <c r="A38" s="206" t="s">
        <v>265</v>
      </c>
      <c r="B38" s="21" t="s">
        <v>286</v>
      </c>
      <c r="C38" s="21" t="s">
        <v>287</v>
      </c>
      <c r="D38" s="21" t="s">
        <v>310</v>
      </c>
      <c r="E38" s="34" t="s">
        <v>311</v>
      </c>
      <c r="F38" s="21" t="s">
        <v>290</v>
      </c>
      <c r="G38" s="34" t="s">
        <v>312</v>
      </c>
      <c r="H38" s="21" t="s">
        <v>313</v>
      </c>
      <c r="I38" s="21" t="s">
        <v>293</v>
      </c>
      <c r="J38" s="34" t="s">
        <v>314</v>
      </c>
    </row>
    <row r="39" ht="18.75" customHeight="1" spans="1:10">
      <c r="A39" s="206" t="s">
        <v>265</v>
      </c>
      <c r="B39" s="21" t="s">
        <v>286</v>
      </c>
      <c r="C39" s="21" t="s">
        <v>287</v>
      </c>
      <c r="D39" s="21" t="s">
        <v>310</v>
      </c>
      <c r="E39" s="34" t="s">
        <v>315</v>
      </c>
      <c r="F39" s="21" t="s">
        <v>290</v>
      </c>
      <c r="G39" s="34" t="s">
        <v>312</v>
      </c>
      <c r="H39" s="21" t="s">
        <v>316</v>
      </c>
      <c r="I39" s="21" t="s">
        <v>293</v>
      </c>
      <c r="J39" s="34" t="s">
        <v>317</v>
      </c>
    </row>
    <row r="40" ht="18.75" customHeight="1" spans="1:10">
      <c r="A40" s="206" t="s">
        <v>265</v>
      </c>
      <c r="B40" s="21" t="s">
        <v>286</v>
      </c>
      <c r="C40" s="21" t="s">
        <v>287</v>
      </c>
      <c r="D40" s="21" t="s">
        <v>318</v>
      </c>
      <c r="E40" s="34" t="s">
        <v>319</v>
      </c>
      <c r="F40" s="21" t="s">
        <v>290</v>
      </c>
      <c r="G40" s="34" t="s">
        <v>146</v>
      </c>
      <c r="H40" s="21" t="s">
        <v>321</v>
      </c>
      <c r="I40" s="21" t="s">
        <v>293</v>
      </c>
      <c r="J40" s="34" t="s">
        <v>301</v>
      </c>
    </row>
    <row r="41" ht="18.75" customHeight="1" spans="1:10">
      <c r="A41" s="206" t="s">
        <v>265</v>
      </c>
      <c r="B41" s="21" t="s">
        <v>286</v>
      </c>
      <c r="C41" s="21" t="s">
        <v>322</v>
      </c>
      <c r="D41" s="21" t="s">
        <v>323</v>
      </c>
      <c r="E41" s="34" t="s">
        <v>324</v>
      </c>
      <c r="F41" s="21" t="s">
        <v>290</v>
      </c>
      <c r="G41" s="34" t="s">
        <v>325</v>
      </c>
      <c r="H41" s="21" t="s">
        <v>296</v>
      </c>
      <c r="I41" s="21" t="s">
        <v>293</v>
      </c>
      <c r="J41" s="34" t="s">
        <v>326</v>
      </c>
    </row>
    <row r="42" ht="18.75" customHeight="1" spans="1:10">
      <c r="A42" s="206" t="s">
        <v>265</v>
      </c>
      <c r="B42" s="21" t="s">
        <v>286</v>
      </c>
      <c r="C42" s="21" t="s">
        <v>322</v>
      </c>
      <c r="D42" s="21" t="s">
        <v>323</v>
      </c>
      <c r="E42" s="34" t="s">
        <v>327</v>
      </c>
      <c r="F42" s="21" t="s">
        <v>290</v>
      </c>
      <c r="G42" s="34" t="s">
        <v>307</v>
      </c>
      <c r="H42" s="21" t="s">
        <v>308</v>
      </c>
      <c r="I42" s="21" t="s">
        <v>293</v>
      </c>
      <c r="J42" s="34" t="s">
        <v>328</v>
      </c>
    </row>
    <row r="43" ht="18.75" customHeight="1" spans="1:10">
      <c r="A43" s="206" t="s">
        <v>265</v>
      </c>
      <c r="B43" s="21" t="s">
        <v>286</v>
      </c>
      <c r="C43" s="21" t="s">
        <v>322</v>
      </c>
      <c r="D43" s="21" t="s">
        <v>323</v>
      </c>
      <c r="E43" s="34" t="s">
        <v>329</v>
      </c>
      <c r="F43" s="21" t="s">
        <v>290</v>
      </c>
      <c r="G43" s="34" t="s">
        <v>330</v>
      </c>
      <c r="H43" s="21" t="s">
        <v>296</v>
      </c>
      <c r="I43" s="21" t="s">
        <v>293</v>
      </c>
      <c r="J43" s="34" t="s">
        <v>331</v>
      </c>
    </row>
    <row r="44" ht="18.75" customHeight="1" spans="1:10">
      <c r="A44" s="206" t="s">
        <v>265</v>
      </c>
      <c r="B44" s="21" t="s">
        <v>286</v>
      </c>
      <c r="C44" s="21" t="s">
        <v>322</v>
      </c>
      <c r="D44" s="21" t="s">
        <v>332</v>
      </c>
      <c r="E44" s="34" t="s">
        <v>333</v>
      </c>
      <c r="F44" s="21" t="s">
        <v>290</v>
      </c>
      <c r="G44" s="34" t="s">
        <v>334</v>
      </c>
      <c r="H44" s="21" t="s">
        <v>316</v>
      </c>
      <c r="I44" s="21" t="s">
        <v>293</v>
      </c>
      <c r="J44" s="34" t="s">
        <v>335</v>
      </c>
    </row>
    <row r="45" ht="18.75" customHeight="1" spans="1:10">
      <c r="A45" s="206" t="s">
        <v>265</v>
      </c>
      <c r="B45" s="21" t="s">
        <v>286</v>
      </c>
      <c r="C45" s="21" t="s">
        <v>336</v>
      </c>
      <c r="D45" s="21" t="s">
        <v>337</v>
      </c>
      <c r="E45" s="34" t="s">
        <v>338</v>
      </c>
      <c r="F45" s="21" t="s">
        <v>290</v>
      </c>
      <c r="G45" s="34" t="s">
        <v>307</v>
      </c>
      <c r="H45" s="21" t="s">
        <v>308</v>
      </c>
      <c r="I45" s="21" t="s">
        <v>293</v>
      </c>
      <c r="J45" s="34" t="s">
        <v>339</v>
      </c>
    </row>
    <row r="46" ht="18.75" customHeight="1" spans="1:10">
      <c r="A46" s="206" t="s">
        <v>258</v>
      </c>
      <c r="B46" s="21" t="s">
        <v>286</v>
      </c>
      <c r="C46" s="21" t="s">
        <v>287</v>
      </c>
      <c r="D46" s="21" t="s">
        <v>288</v>
      </c>
      <c r="E46" s="34" t="s">
        <v>289</v>
      </c>
      <c r="F46" s="21" t="s">
        <v>290</v>
      </c>
      <c r="G46" s="34" t="s">
        <v>344</v>
      </c>
      <c r="H46" s="21" t="s">
        <v>292</v>
      </c>
      <c r="I46" s="21" t="s">
        <v>293</v>
      </c>
      <c r="J46" s="34" t="s">
        <v>294</v>
      </c>
    </row>
    <row r="47" ht="18.75" customHeight="1" spans="1:10">
      <c r="A47" s="206" t="s">
        <v>258</v>
      </c>
      <c r="B47" s="21" t="s">
        <v>286</v>
      </c>
      <c r="C47" s="21" t="s">
        <v>287</v>
      </c>
      <c r="D47" s="21" t="s">
        <v>288</v>
      </c>
      <c r="E47" s="34" t="s">
        <v>295</v>
      </c>
      <c r="F47" s="21" t="s">
        <v>290</v>
      </c>
      <c r="G47" s="34" t="s">
        <v>340</v>
      </c>
      <c r="H47" s="21" t="s">
        <v>296</v>
      </c>
      <c r="I47" s="21" t="s">
        <v>293</v>
      </c>
      <c r="J47" s="34" t="s">
        <v>297</v>
      </c>
    </row>
    <row r="48" ht="18.75" customHeight="1" spans="1:10">
      <c r="A48" s="206" t="s">
        <v>258</v>
      </c>
      <c r="B48" s="21" t="s">
        <v>286</v>
      </c>
      <c r="C48" s="21" t="s">
        <v>287</v>
      </c>
      <c r="D48" s="21" t="s">
        <v>288</v>
      </c>
      <c r="E48" s="34" t="s">
        <v>298</v>
      </c>
      <c r="F48" s="21" t="s">
        <v>290</v>
      </c>
      <c r="G48" s="34" t="s">
        <v>299</v>
      </c>
      <c r="H48" s="21" t="s">
        <v>300</v>
      </c>
      <c r="I48" s="21" t="s">
        <v>293</v>
      </c>
      <c r="J48" s="34" t="s">
        <v>301</v>
      </c>
    </row>
    <row r="49" ht="18.75" customHeight="1" spans="1:10">
      <c r="A49" s="206" t="s">
        <v>258</v>
      </c>
      <c r="B49" s="21" t="s">
        <v>286</v>
      </c>
      <c r="C49" s="21" t="s">
        <v>287</v>
      </c>
      <c r="D49" s="21" t="s">
        <v>302</v>
      </c>
      <c r="E49" s="34" t="s">
        <v>303</v>
      </c>
      <c r="F49" s="21" t="s">
        <v>290</v>
      </c>
      <c r="G49" s="34" t="s">
        <v>299</v>
      </c>
      <c r="H49" s="21" t="s">
        <v>292</v>
      </c>
      <c r="I49" s="21" t="s">
        <v>293</v>
      </c>
      <c r="J49" s="34" t="s">
        <v>304</v>
      </c>
    </row>
    <row r="50" ht="18.75" customHeight="1" spans="1:10">
      <c r="A50" s="206" t="s">
        <v>258</v>
      </c>
      <c r="B50" s="21" t="s">
        <v>286</v>
      </c>
      <c r="C50" s="21" t="s">
        <v>287</v>
      </c>
      <c r="D50" s="21" t="s">
        <v>302</v>
      </c>
      <c r="E50" s="34" t="s">
        <v>305</v>
      </c>
      <c r="F50" s="21" t="s">
        <v>341</v>
      </c>
      <c r="G50" s="34" t="s">
        <v>307</v>
      </c>
      <c r="H50" s="21" t="s">
        <v>308</v>
      </c>
      <c r="I50" s="21" t="s">
        <v>293</v>
      </c>
      <c r="J50" s="34" t="s">
        <v>309</v>
      </c>
    </row>
    <row r="51" ht="18.75" customHeight="1" spans="1:10">
      <c r="A51" s="206" t="s">
        <v>258</v>
      </c>
      <c r="B51" s="21" t="s">
        <v>286</v>
      </c>
      <c r="C51" s="21" t="s">
        <v>287</v>
      </c>
      <c r="D51" s="21" t="s">
        <v>310</v>
      </c>
      <c r="E51" s="34" t="s">
        <v>311</v>
      </c>
      <c r="F51" s="21" t="s">
        <v>341</v>
      </c>
      <c r="G51" s="34" t="s">
        <v>312</v>
      </c>
      <c r="H51" s="21" t="s">
        <v>313</v>
      </c>
      <c r="I51" s="21" t="s">
        <v>342</v>
      </c>
      <c r="J51" s="34" t="s">
        <v>314</v>
      </c>
    </row>
    <row r="52" ht="18.75" customHeight="1" spans="1:10">
      <c r="A52" s="206" t="s">
        <v>258</v>
      </c>
      <c r="B52" s="21" t="s">
        <v>286</v>
      </c>
      <c r="C52" s="21" t="s">
        <v>287</v>
      </c>
      <c r="D52" s="21" t="s">
        <v>310</v>
      </c>
      <c r="E52" s="34" t="s">
        <v>343</v>
      </c>
      <c r="F52" s="21" t="s">
        <v>341</v>
      </c>
      <c r="G52" s="34" t="s">
        <v>312</v>
      </c>
      <c r="H52" s="21" t="s">
        <v>316</v>
      </c>
      <c r="I52" s="21" t="s">
        <v>342</v>
      </c>
      <c r="J52" s="34" t="s">
        <v>317</v>
      </c>
    </row>
    <row r="53" ht="18.75" customHeight="1" spans="1:10">
      <c r="A53" s="206" t="s">
        <v>258</v>
      </c>
      <c r="B53" s="21" t="s">
        <v>286</v>
      </c>
      <c r="C53" s="21" t="s">
        <v>322</v>
      </c>
      <c r="D53" s="21" t="s">
        <v>323</v>
      </c>
      <c r="E53" s="34" t="s">
        <v>324</v>
      </c>
      <c r="F53" s="21" t="s">
        <v>290</v>
      </c>
      <c r="G53" s="34" t="s">
        <v>325</v>
      </c>
      <c r="H53" s="21" t="s">
        <v>296</v>
      </c>
      <c r="I53" s="21" t="s">
        <v>293</v>
      </c>
      <c r="J53" s="34" t="s">
        <v>326</v>
      </c>
    </row>
    <row r="54" ht="18.75" customHeight="1" spans="1:10">
      <c r="A54" s="206" t="s">
        <v>258</v>
      </c>
      <c r="B54" s="21" t="s">
        <v>286</v>
      </c>
      <c r="C54" s="21" t="s">
        <v>322</v>
      </c>
      <c r="D54" s="21" t="s">
        <v>323</v>
      </c>
      <c r="E54" s="34" t="s">
        <v>327</v>
      </c>
      <c r="F54" s="21" t="s">
        <v>341</v>
      </c>
      <c r="G54" s="34" t="s">
        <v>307</v>
      </c>
      <c r="H54" s="21" t="s">
        <v>308</v>
      </c>
      <c r="I54" s="21" t="s">
        <v>293</v>
      </c>
      <c r="J54" s="34" t="s">
        <v>328</v>
      </c>
    </row>
    <row r="55" ht="18.75" customHeight="1" spans="1:10">
      <c r="A55" s="206" t="s">
        <v>258</v>
      </c>
      <c r="B55" s="21" t="s">
        <v>286</v>
      </c>
      <c r="C55" s="21" t="s">
        <v>322</v>
      </c>
      <c r="D55" s="21" t="s">
        <v>323</v>
      </c>
      <c r="E55" s="34" t="s">
        <v>329</v>
      </c>
      <c r="F55" s="21" t="s">
        <v>290</v>
      </c>
      <c r="G55" s="34" t="s">
        <v>330</v>
      </c>
      <c r="H55" s="21" t="s">
        <v>296</v>
      </c>
      <c r="I55" s="21" t="s">
        <v>293</v>
      </c>
      <c r="J55" s="34" t="s">
        <v>331</v>
      </c>
    </row>
    <row r="56" ht="18.75" customHeight="1" spans="1:10">
      <c r="A56" s="206" t="s">
        <v>258</v>
      </c>
      <c r="B56" s="21" t="s">
        <v>286</v>
      </c>
      <c r="C56" s="21" t="s">
        <v>336</v>
      </c>
      <c r="D56" s="21" t="s">
        <v>337</v>
      </c>
      <c r="E56" s="34" t="s">
        <v>338</v>
      </c>
      <c r="F56" s="21" t="s">
        <v>341</v>
      </c>
      <c r="G56" s="34" t="s">
        <v>307</v>
      </c>
      <c r="H56" s="21" t="s">
        <v>308</v>
      </c>
      <c r="I56" s="21" t="s">
        <v>293</v>
      </c>
      <c r="J56" s="34" t="s">
        <v>339</v>
      </c>
    </row>
    <row r="57" ht="18.75" customHeight="1" spans="1:10">
      <c r="A57" s="206" t="s">
        <v>263</v>
      </c>
      <c r="B57" s="21" t="s">
        <v>286</v>
      </c>
      <c r="C57" s="21" t="s">
        <v>287</v>
      </c>
      <c r="D57" s="21" t="s">
        <v>288</v>
      </c>
      <c r="E57" s="34" t="s">
        <v>289</v>
      </c>
      <c r="F57" s="21" t="s">
        <v>290</v>
      </c>
      <c r="G57" s="34" t="s">
        <v>291</v>
      </c>
      <c r="H57" s="21" t="s">
        <v>292</v>
      </c>
      <c r="I57" s="21" t="s">
        <v>293</v>
      </c>
      <c r="J57" s="34" t="s">
        <v>294</v>
      </c>
    </row>
    <row r="58" ht="18.75" customHeight="1" spans="1:10">
      <c r="A58" s="206" t="s">
        <v>263</v>
      </c>
      <c r="B58" s="21" t="s">
        <v>286</v>
      </c>
      <c r="C58" s="21" t="s">
        <v>287</v>
      </c>
      <c r="D58" s="21" t="s">
        <v>288</v>
      </c>
      <c r="E58" s="34" t="s">
        <v>295</v>
      </c>
      <c r="F58" s="21" t="s">
        <v>290</v>
      </c>
      <c r="G58" s="34" t="s">
        <v>340</v>
      </c>
      <c r="H58" s="21" t="s">
        <v>296</v>
      </c>
      <c r="I58" s="21" t="s">
        <v>293</v>
      </c>
      <c r="J58" s="34" t="s">
        <v>297</v>
      </c>
    </row>
    <row r="59" ht="18.75" customHeight="1" spans="1:10">
      <c r="A59" s="206" t="s">
        <v>263</v>
      </c>
      <c r="B59" s="21" t="s">
        <v>286</v>
      </c>
      <c r="C59" s="21" t="s">
        <v>287</v>
      </c>
      <c r="D59" s="21" t="s">
        <v>288</v>
      </c>
      <c r="E59" s="34" t="s">
        <v>298</v>
      </c>
      <c r="F59" s="21" t="s">
        <v>290</v>
      </c>
      <c r="G59" s="34" t="s">
        <v>299</v>
      </c>
      <c r="H59" s="21" t="s">
        <v>300</v>
      </c>
      <c r="I59" s="21" t="s">
        <v>293</v>
      </c>
      <c r="J59" s="34" t="s">
        <v>301</v>
      </c>
    </row>
    <row r="60" ht="18.75" customHeight="1" spans="1:10">
      <c r="A60" s="206" t="s">
        <v>263</v>
      </c>
      <c r="B60" s="21" t="s">
        <v>286</v>
      </c>
      <c r="C60" s="21" t="s">
        <v>287</v>
      </c>
      <c r="D60" s="21" t="s">
        <v>302</v>
      </c>
      <c r="E60" s="34" t="s">
        <v>303</v>
      </c>
      <c r="F60" s="21" t="s">
        <v>290</v>
      </c>
      <c r="G60" s="34" t="s">
        <v>299</v>
      </c>
      <c r="H60" s="21" t="s">
        <v>292</v>
      </c>
      <c r="I60" s="21" t="s">
        <v>293</v>
      </c>
      <c r="J60" s="34" t="s">
        <v>304</v>
      </c>
    </row>
    <row r="61" ht="18.75" customHeight="1" spans="1:10">
      <c r="A61" s="206" t="s">
        <v>263</v>
      </c>
      <c r="B61" s="21" t="s">
        <v>286</v>
      </c>
      <c r="C61" s="21" t="s">
        <v>287</v>
      </c>
      <c r="D61" s="21" t="s">
        <v>302</v>
      </c>
      <c r="E61" s="34" t="s">
        <v>305</v>
      </c>
      <c r="F61" s="21" t="s">
        <v>341</v>
      </c>
      <c r="G61" s="34" t="s">
        <v>307</v>
      </c>
      <c r="H61" s="21" t="s">
        <v>308</v>
      </c>
      <c r="I61" s="21" t="s">
        <v>293</v>
      </c>
      <c r="J61" s="34" t="s">
        <v>309</v>
      </c>
    </row>
    <row r="62" ht="18.75" customHeight="1" spans="1:10">
      <c r="A62" s="206" t="s">
        <v>263</v>
      </c>
      <c r="B62" s="21" t="s">
        <v>286</v>
      </c>
      <c r="C62" s="21" t="s">
        <v>287</v>
      </c>
      <c r="D62" s="21" t="s">
        <v>310</v>
      </c>
      <c r="E62" s="34" t="s">
        <v>311</v>
      </c>
      <c r="F62" s="21" t="s">
        <v>341</v>
      </c>
      <c r="G62" s="34" t="s">
        <v>312</v>
      </c>
      <c r="H62" s="21" t="s">
        <v>313</v>
      </c>
      <c r="I62" s="21" t="s">
        <v>342</v>
      </c>
      <c r="J62" s="34" t="s">
        <v>314</v>
      </c>
    </row>
    <row r="63" ht="18.75" customHeight="1" spans="1:10">
      <c r="A63" s="206" t="s">
        <v>263</v>
      </c>
      <c r="B63" s="21" t="s">
        <v>286</v>
      </c>
      <c r="C63" s="21" t="s">
        <v>287</v>
      </c>
      <c r="D63" s="21" t="s">
        <v>310</v>
      </c>
      <c r="E63" s="34" t="s">
        <v>343</v>
      </c>
      <c r="F63" s="21" t="s">
        <v>341</v>
      </c>
      <c r="G63" s="34" t="s">
        <v>312</v>
      </c>
      <c r="H63" s="21" t="s">
        <v>316</v>
      </c>
      <c r="I63" s="21" t="s">
        <v>342</v>
      </c>
      <c r="J63" s="34" t="s">
        <v>317</v>
      </c>
    </row>
    <row r="64" ht="18.75" customHeight="1" spans="1:10">
      <c r="A64" s="206" t="s">
        <v>263</v>
      </c>
      <c r="B64" s="21" t="s">
        <v>286</v>
      </c>
      <c r="C64" s="21" t="s">
        <v>322</v>
      </c>
      <c r="D64" s="21" t="s">
        <v>323</v>
      </c>
      <c r="E64" s="34" t="s">
        <v>324</v>
      </c>
      <c r="F64" s="21" t="s">
        <v>290</v>
      </c>
      <c r="G64" s="34" t="s">
        <v>325</v>
      </c>
      <c r="H64" s="21" t="s">
        <v>296</v>
      </c>
      <c r="I64" s="21" t="s">
        <v>293</v>
      </c>
      <c r="J64" s="34" t="s">
        <v>326</v>
      </c>
    </row>
    <row r="65" ht="18.75" customHeight="1" spans="1:10">
      <c r="A65" s="206" t="s">
        <v>263</v>
      </c>
      <c r="B65" s="21" t="s">
        <v>286</v>
      </c>
      <c r="C65" s="21" t="s">
        <v>322</v>
      </c>
      <c r="D65" s="21" t="s">
        <v>323</v>
      </c>
      <c r="E65" s="34" t="s">
        <v>327</v>
      </c>
      <c r="F65" s="21" t="s">
        <v>341</v>
      </c>
      <c r="G65" s="34" t="s">
        <v>307</v>
      </c>
      <c r="H65" s="21" t="s">
        <v>308</v>
      </c>
      <c r="I65" s="21" t="s">
        <v>293</v>
      </c>
      <c r="J65" s="34" t="s">
        <v>328</v>
      </c>
    </row>
    <row r="66" ht="18.75" customHeight="1" spans="1:10">
      <c r="A66" s="206" t="s">
        <v>263</v>
      </c>
      <c r="B66" s="21" t="s">
        <v>286</v>
      </c>
      <c r="C66" s="21" t="s">
        <v>322</v>
      </c>
      <c r="D66" s="21" t="s">
        <v>323</v>
      </c>
      <c r="E66" s="34" t="s">
        <v>329</v>
      </c>
      <c r="F66" s="21" t="s">
        <v>290</v>
      </c>
      <c r="G66" s="34" t="s">
        <v>330</v>
      </c>
      <c r="H66" s="21" t="s">
        <v>296</v>
      </c>
      <c r="I66" s="21" t="s">
        <v>293</v>
      </c>
      <c r="J66" s="34" t="s">
        <v>331</v>
      </c>
    </row>
    <row r="67" ht="18.75" customHeight="1" spans="1:10">
      <c r="A67" s="206" t="s">
        <v>263</v>
      </c>
      <c r="B67" s="21" t="s">
        <v>286</v>
      </c>
      <c r="C67" s="21" t="s">
        <v>336</v>
      </c>
      <c r="D67" s="21" t="s">
        <v>337</v>
      </c>
      <c r="E67" s="34" t="s">
        <v>338</v>
      </c>
      <c r="F67" s="21" t="s">
        <v>341</v>
      </c>
      <c r="G67" s="34" t="s">
        <v>307</v>
      </c>
      <c r="H67" s="21" t="s">
        <v>308</v>
      </c>
      <c r="I67" s="21" t="s">
        <v>293</v>
      </c>
      <c r="J67" s="34" t="s">
        <v>339</v>
      </c>
    </row>
  </sheetData>
  <mergeCells count="12">
    <mergeCell ref="A2:J2"/>
    <mergeCell ref="A3:H3"/>
    <mergeCell ref="A8:A20"/>
    <mergeCell ref="A21:A32"/>
    <mergeCell ref="A33:A45"/>
    <mergeCell ref="A46:A56"/>
    <mergeCell ref="A57:A67"/>
    <mergeCell ref="B8:B20"/>
    <mergeCell ref="B21:B32"/>
    <mergeCell ref="B33:B45"/>
    <mergeCell ref="B46:B56"/>
    <mergeCell ref="B57:B67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1</cp:revision>
  <dcterms:created xsi:type="dcterms:W3CDTF">2025-02-07T01:08:00Z</dcterms:created>
  <dcterms:modified xsi:type="dcterms:W3CDTF">2025-02-07T10:21:33Z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