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<sst xmlns="http://schemas.openxmlformats.org/spreadsheetml/2006/main" count="1584" uniqueCount="541">
  <si>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</si>
  <si>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</si>
  <si>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</si>
  <si>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</si>
  <si>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</si>
  <si>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</si>
  <si>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</si>
  <si>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</si>
  <si>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</si>
  <si>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</si>
  <si>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</si>
  <si>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</si>
  <si>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</si>
  <si>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</si>
  <si>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</si>
  <si>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</si>
  <si>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</si>
  <si>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</si>
  <si>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</si>
  <si>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</si>
  <si>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</si>
  <si>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</si>
  <si>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</si>
  <si>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</si>
  <si>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</si>
  <si>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</si>
  <si>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</si>
  <si>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</si>
  <si>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</si>
  <si>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</si>
  <si>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</si>
  <si>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</si>
  <si>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</si>
  <si>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</si>
  <si>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</si>
  <si>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</si>
  <si>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</si>
  <si>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</si>
  <si>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</si>
  <si>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</si>
  <si>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</si>
  <si>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</si>
  <si>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</si>
  <si>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</si>
  <si>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</si>
  <si>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</si>
  <si>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</si>
  <si>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</si>
  <si>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</si>
  <si>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</si>
  <si>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</si>
  <si>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</si>
  <si>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</si>
  <si>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</si>
  <si>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</si>
  <si>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</si>
  <si>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</si>
  <si>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</si>
  <si>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</si>
  <si>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</si>
  <si>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</si>
  <si>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</si>
  <si>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</si>
  <si>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</si>
  <si>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</si>
  <si>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</si>
  <si>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</si>
  <si>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</si>
  <si>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</si>
  <si>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101001</t>
  </si>
  <si>
    <t>耿马傣族佤族自治县人民政府办公室</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</si>
  <si>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</si>
  <si>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</si>
  <si>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</si>
  <si>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</si>
  <si>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</si>
  <si>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</si>
  <si>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</si>
  <si>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</si>
  <si>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</si>
  <si>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</si>
  <si>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</si>
  <si>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</si>
  <si>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</si>
  <si>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</si>
  <si>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208</t>
  </si>
  <si>
    <t>社会保障和就业支出</t>
  </si>
  <si>
    <t>210</t>
  </si>
  <si>
    <t>卫生健康支出</t>
  </si>
  <si>
    <t>221</t>
  </si>
  <si>
    <t>住房保障支出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</si>
  <si>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</si>
  <si>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</si>
  <si>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</si>
  <si>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</si>
  <si>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</si>
  <si>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</si>
  <si>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</si>
  <si>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</si>
  <si>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</si>
  <si>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</si>
  <si>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</si>
  <si>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</si>
  <si>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</si>
  <si>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</si>
  <si>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</si>
  <si>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</si>
  <si>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</si>
  <si>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</si>
  <si>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</si>
  <si>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</si>
  <si>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</si>
  <si>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</si>
  <si>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</si>
  <si>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</si>
  <si>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</si>
  <si>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</si>
  <si>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</si>
  <si>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</si>
  <si>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</si>
  <si>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</si>
  <si>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</si>
  <si>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</si>
  <si>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</si>
  <si>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</si>
  <si>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</si>
  <si>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</si>
  <si>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</si>
  <si>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</si>
  <si>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</si>
  <si>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</si>
  <si>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</si>
  <si>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</si>
  <si>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</si>
  <si>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</si>
  <si>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</si>
  <si>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</si>
  <si>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</si>
  <si>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20103</t>
  </si>
  <si>
    <t>政府办公厅（室）及相关机构事务</t>
  </si>
  <si>
    <t>2010301</t>
  </si>
  <si>
    <t>行政运行</t>
  </si>
  <si>
    <t>2010302</t>
  </si>
  <si>
    <t>一般行政管理事务</t>
  </si>
  <si>
    <t>2010399</t>
  </si>
  <si>
    <t>其他政府办公厅（室）及相关机构事务支出</t>
  </si>
  <si>
    <t>20805</t>
  </si>
  <si>
    <t>行政事业单位养老支出</t>
  </si>
  <si>
    <t>2080501</t>
  </si>
  <si>
    <t>行政单位离退休</t>
  </si>
  <si>
    <t>2080505</t>
  </si>
  <si>
    <t>机关事业单位基本养老保险缴费支出</t>
  </si>
  <si>
    <t>20808</t>
  </si>
  <si>
    <t>抚恤</t>
  </si>
  <si>
    <t>2080801</t>
  </si>
  <si>
    <t>死亡抚恤</t>
  </si>
  <si>
    <t>21011</t>
  </si>
  <si>
    <t>行政事业单位医疗</t>
  </si>
  <si>
    <t>2101101</t>
  </si>
  <si>
    <t>行政单位医疗</t>
  </si>
  <si>
    <t>2101102</t>
  </si>
  <si>
    <t>事业单位医疗</t>
  </si>
  <si>
    <t>2101199</t>
  </si>
  <si>
    <t>其他行政事业单位医疗支出</t>
  </si>
  <si>
    <t>22102</t>
  </si>
  <si>
    <t>住房改革支出</t>
  </si>
  <si>
    <t>2210201</t>
  </si>
  <si>
    <t>住房公积金</t>
  </si>
  <si>
    <t>预算03表</t>
  </si>
  <si>
    <t>一般公共预算“三公”经费支出预算表</t>
  </si>
  <si>
    <t>单位：元</t>
  </si>
  <si>
    <t>“三公”经费上年合计</t>
  </si>
  <si>
    <t>“三公”经费当年合计</t>
  </si>
  <si>
    <t>因公出国（境）费</t>
  </si>
  <si>
    <t>公务用车购置及运行费</t>
  </si>
  <si>
    <t>公务接待费</t>
  </si>
  <si>
    <t>上年数</t>
  </si>
  <si>
    <t>当年数</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</si>
  <si>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</si>
  <si>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</si>
  <si>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</si>
  <si>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</si>
  <si>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</si>
  <si>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</si>
  <si>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</si>
  <si>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</si>
  <si>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</si>
  <si>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</si>
  <si>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</si>
  <si>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</si>
  <si>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</si>
  <si>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</si>
  <si>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</si>
  <si>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</si>
  <si>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</si>
  <si>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</si>
  <si>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</si>
  <si>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</si>
  <si>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530926210000000002765</t>
  </si>
  <si>
    <t>行政人员工资支出</t>
  </si>
  <si>
    <t>30101</t>
  </si>
  <si>
    <t>基本工资</t>
  </si>
  <si>
    <t>530926210000000002766</t>
  </si>
  <si>
    <t>事业人员工资支出</t>
  </si>
  <si>
    <t>30102</t>
  </si>
  <si>
    <t>津贴补贴</t>
  </si>
  <si>
    <t>30103</t>
  </si>
  <si>
    <t>奖金</t>
  </si>
  <si>
    <t>530926231100001407967</t>
  </si>
  <si>
    <t>行政人员绩效考核奖励（2017年提高部分）</t>
  </si>
  <si>
    <t>530926231100001407941</t>
  </si>
  <si>
    <t>奖励性绩效工资</t>
  </si>
  <si>
    <t>30107</t>
  </si>
  <si>
    <t>绩效工资</t>
  </si>
  <si>
    <t>530926231100001407942</t>
  </si>
  <si>
    <t>事业人员绩效工资（2017年提高部分）</t>
  </si>
  <si>
    <t>530926231100001407940</t>
  </si>
  <si>
    <t>基础性绩效工资</t>
  </si>
  <si>
    <t>530926210000000002767</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</si>
  <si>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</si>
  <si>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</si>
  <si>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</si>
  <si>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</si>
  <si>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</si>
  <si>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</si>
  <si>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</si>
  <si>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</si>
  <si>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</si>
  <si>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</si>
  <si>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</si>
  <si>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</si>
  <si>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</si>
  <si>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</si>
  <si>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</si>
  <si>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530926210000000002768</t>
  </si>
  <si>
    <t>30113</t>
  </si>
  <si>
    <t>530926210000000002775</t>
  </si>
  <si>
    <t>一般公用经费</t>
  </si>
  <si>
    <t>30201</t>
  </si>
  <si>
    <t>办公费</t>
  </si>
  <si>
    <t>30205</t>
  </si>
  <si>
    <t>水费</t>
  </si>
  <si>
    <t>30206</t>
  </si>
  <si>
    <t>电费</t>
  </si>
  <si>
    <t>30207</t>
  </si>
  <si>
    <t>邮电费</t>
  </si>
  <si>
    <t>530926210000000002774</t>
  </si>
  <si>
    <t>工会经费</t>
  </si>
  <si>
    <t>30228</t>
  </si>
  <si>
    <t>530926210000000002771</t>
  </si>
  <si>
    <t>公务用车运行维护费</t>
  </si>
  <si>
    <t>30231</t>
  </si>
  <si>
    <t>530926210000000002772</t>
  </si>
  <si>
    <t>行政人员公务交通补贴</t>
  </si>
  <si>
    <t>30239</t>
  </si>
  <si>
    <t>其他交通费用</t>
  </si>
  <si>
    <t>530926251100003815178</t>
  </si>
  <si>
    <t>残疾人就业保障金</t>
  </si>
  <si>
    <t>30299</t>
  </si>
  <si>
    <t>其他商品和服务支出</t>
  </si>
  <si>
    <t>530926210000000002769</t>
  </si>
  <si>
    <t>离退休费</t>
  </si>
  <si>
    <t>30302</t>
  </si>
  <si>
    <t>退休费</t>
  </si>
  <si>
    <t>530926231100001407943</t>
  </si>
  <si>
    <t>机关事业单位职工遗属生活补助</t>
  </si>
  <si>
    <t>30305</t>
  </si>
  <si>
    <t>生活补助</t>
  </si>
  <si>
    <t>30307</t>
  </si>
  <si>
    <t>医疗费补助</t>
  </si>
  <si>
    <t>530926251100003878441</t>
  </si>
  <si>
    <t>租车经费</t>
  </si>
  <si>
    <t>预算05-1表</t>
  </si>
  <si>
    <t>项目分类</t>
  </si>
  <si>
    <t>项目单位</t>
  </si>
  <si>
    <t>经济科目编码</t>
  </si>
  <si>
    <t>经济科目名称</t>
  </si>
  <si>
    <t>本年拨款</t>
  </si>
  <si>
    <t>其中：本次下达</t>
  </si>
  <si>
    <t>2025年春节慰问经费</t>
  </si>
  <si>
    <t>专项业务类</t>
  </si>
  <si>
    <t>530926251100004073494</t>
  </si>
  <si>
    <t>挂职干部生活补助及艰苦边远地区补贴经费</t>
  </si>
  <si>
    <t>530926241100002397307</t>
  </si>
  <si>
    <t>机关事务管理经费</t>
  </si>
  <si>
    <t>530926241100002397452</t>
  </si>
  <si>
    <t>30202</t>
  </si>
  <si>
    <t>印刷费</t>
  </si>
  <si>
    <t>30211</t>
  </si>
  <si>
    <t>差旅费</t>
  </si>
  <si>
    <t>30213</t>
  </si>
  <si>
    <t>维修（护）费</t>
  </si>
  <si>
    <t>全县视频会议系统升级改造项目资金</t>
  </si>
  <si>
    <t>530926251100003815762</t>
  </si>
  <si>
    <t>县委编办工作经费</t>
  </si>
  <si>
    <t>530926231100001536618</t>
  </si>
  <si>
    <t>政府办公大楼防水及卫生间修缮经费</t>
  </si>
  <si>
    <t>530926251100003816897</t>
  </si>
  <si>
    <t>政府办公大楼消火栓及给水系统更新改造资金</t>
  </si>
  <si>
    <t>530926241100002998183</t>
  </si>
  <si>
    <t>政府法制工作经费</t>
  </si>
  <si>
    <t>530926210000000002776</t>
  </si>
  <si>
    <t>30227</t>
  </si>
  <si>
    <t>委托业务费</t>
  </si>
  <si>
    <t>政务协同办公系统运行专项经费</t>
  </si>
  <si>
    <t>530926210000000002777</t>
  </si>
  <si>
    <t>中缅印度洋新通道办公室工作保障经费</t>
  </si>
  <si>
    <t>530926241100002397298</t>
  </si>
  <si>
    <t>预算05-2表</t>
  </si>
  <si>
    <t>单位名称、项目名称</t>
  </si>
  <si>
    <t>项目年度绩效目标</t>
  </si>
  <si>
    <t>一级指标</t>
  </si>
  <si>
    <t>二级指标</t>
  </si>
  <si>
    <t>三级指标</t>
  </si>
  <si>
    <t>指标性质</t>
  </si>
  <si>
    <t>指标值</t>
  </si>
  <si>
    <t>度量单位</t>
  </si>
  <si>
    <t>指标属性</t>
  </si>
  <si>
    <t>指标内容</t>
  </si>
  <si>
    <t>1.确保各职能股室各办公室各项办公耗材需要，实行定点采购、定期结算；2.确保各办公室文稿复印、文件资料制作，按文印业务合同结算；3.确保互联网专线、审计专网、视频专线、电子政务协同办公系统筹正常使用；4.确保办公区及卫生责任区保洁、绿化等工作需要；5.确保全体干部职工按照差旅费用报销规定报销出差、下乡差旅费用；6.确保县政府法律顾问按常年法律顾问具体工作范围开展工作；7.确保县政府领导、办公室领导及工作人员按时参加考察学习及专题培训；8.确保出席会议、考察调研、执行任务、学习交流、检查指导、请示汇报工作等公务活动来访人员的公务接待活动开展；9.确保公务用车的运转有序和行车安全；10.确保办公设备正常使用，及时更新办公设备；11.助推乡村振兴。负责文稿起草、公文办理、会议活动组织、信息报送、督查督办等各项工作，不折不扣贯彻落实到日常工作的方方面面。不断坚持改革创新，奋力开创新时代办公室，切实发挥好参谋助手作用，认真开展调查研究，为县委、县政府领导决策提供真实、客观、可靠的依据；树立“精品意识”，切实增强文稿的思想性、指导性、操作性；优化整合信息收集报送渠道，突出信息的及时性、准确性和权威性。</t>
  </si>
  <si>
    <t>产出指标</t>
  </si>
  <si>
    <t>数量指标</t>
  </si>
  <si>
    <t>购置设备数量</t>
  </si>
  <si>
    <t>&gt;=</t>
  </si>
  <si>
    <t>20</t>
  </si>
  <si>
    <t>台（套）</t>
  </si>
  <si>
    <t>定量指标</t>
  </si>
  <si>
    <t>反映购置数量完成情况。</t>
  </si>
  <si>
    <t>组织培训期数</t>
  </si>
  <si>
    <t>次</t>
  </si>
  <si>
    <t>反映预算部门（单位）组织开展各类培训的期数。</t>
  </si>
  <si>
    <t>发布稿件数量</t>
  </si>
  <si>
    <t>500</t>
  </si>
  <si>
    <t>篇</t>
  </si>
  <si>
    <t>反映通过相关媒体、网络等发布或推送稿件的篇数情况。</t>
  </si>
  <si>
    <t>培训参加人次</t>
  </si>
  <si>
    <t>人次</t>
  </si>
  <si>
    <t>反映预算部门（单位）组织开展各类培训的人次。</t>
  </si>
  <si>
    <t>开展检查（核查）次数</t>
  </si>
  <si>
    <t>90</t>
  </si>
  <si>
    <t>反映检查核查的次数情况。</t>
  </si>
  <si>
    <t>会务保障完成率</t>
  </si>
  <si>
    <t>%</t>
  </si>
  <si>
    <t>反映会务保障完成情况。会务保障完成率=保障会务数/会务数*100%</t>
  </si>
  <si>
    <t>形成建议、意见条数</t>
  </si>
  <si>
    <t>50</t>
  </si>
  <si>
    <t>条</t>
  </si>
  <si>
    <t>形成建议、意见的条数。</t>
  </si>
  <si>
    <t>保障临时工工资及社保人数</t>
  </si>
  <si>
    <t>=</t>
  </si>
  <si>
    <t>人</t>
  </si>
  <si>
    <t>保障临时工工资；临时工五险一金</t>
  </si>
  <si>
    <t>质量指标</t>
  </si>
  <si>
    <t>检查（核查）任务完成率</t>
  </si>
  <si>
    <t>反映检查工作的执行情况。
检查任务完成率=实际完成检查（核查）任务数/计划完成检查（核查）任务数*100%</t>
  </si>
  <si>
    <t>培训人员合格率</t>
  </si>
  <si>
    <t>反映预算部门（单位）组织开展各类培训的质量。
培训人员合格率=（合格的学员数量/培训总学员数量）*100%。</t>
  </si>
  <si>
    <t>验收通过率</t>
  </si>
  <si>
    <t>100</t>
  </si>
  <si>
    <t>反映设备购置的产品质量情况。
验收通过率=（通过验收的购置数量/购置总数量）*100%。</t>
  </si>
  <si>
    <t>信息数据安全</t>
  </si>
  <si>
    <t>保障数据安全</t>
  </si>
  <si>
    <t>定性指标</t>
  </si>
  <si>
    <t>反映信息系统相关数据安全的保障情况。</t>
  </si>
  <si>
    <t>培训出勤率</t>
  </si>
  <si>
    <t>反映预算部门（单位）组织开展各类培训中参训人员的出勤情况。
培训出勤率=（实际出勤学员数量/参加培训学员数量）*100%。</t>
  </si>
  <si>
    <t>零星修缮验收合格率</t>
  </si>
  <si>
    <t>反映零星修缮达标的情况。零星修缮验收合格率=零星修缮验收合格数量/零星修缮提交验收数量*100%</t>
  </si>
  <si>
    <t>成本指标</t>
  </si>
  <si>
    <t>经济成本指标</t>
  </si>
  <si>
    <t>&lt;=</t>
  </si>
  <si>
    <t>3800000</t>
  </si>
  <si>
    <t>元</t>
  </si>
  <si>
    <t>控制机关事务工作运行成本</t>
  </si>
  <si>
    <t>效益指标</t>
  </si>
  <si>
    <t>社会效益</t>
  </si>
  <si>
    <t>系统全年正常运行时长</t>
  </si>
  <si>
    <t>8760</t>
  </si>
  <si>
    <t>小时</t>
  </si>
  <si>
    <t>反映信息系统全年正常运行时间情况。</t>
  </si>
  <si>
    <t>检查（核查）结果公开率</t>
  </si>
  <si>
    <t>反映相关检查核查结果依法公开情况。
检查结果公开率</t>
  </si>
  <si>
    <t>安全事故发生次数</t>
  </si>
  <si>
    <t>0</t>
  </si>
  <si>
    <t>反映安全事故发生的次数情况。</t>
  </si>
  <si>
    <t>管理存量数据条数</t>
  </si>
  <si>
    <t>110</t>
  </si>
  <si>
    <t>反映信息系统建设/运维对存量数据的管理情况（仅计算核心数据，原则上核心数据不超过5类)。</t>
  </si>
  <si>
    <t>可持续影响</t>
  </si>
  <si>
    <t>设备使用年限</t>
  </si>
  <si>
    <t>年</t>
  </si>
  <si>
    <t>反映新投入设备使用年限情况。</t>
  </si>
  <si>
    <t>系统正常使用年限</t>
  </si>
  <si>
    <t>反映系统正常使用期限。</t>
  </si>
  <si>
    <t>问题整改落实率</t>
  </si>
  <si>
    <t>反映检查核查发现问题的整改落实情况。
问题整改落实率=（实际整改问题数/现场检查发现问题数）*100%</t>
  </si>
  <si>
    <t>满意度指标</t>
  </si>
  <si>
    <t>服务对象满意度</t>
  </si>
  <si>
    <t>服务受益人员满意度</t>
  </si>
  <si>
    <t>反映保安、保洁、餐饮服务、绿化养护服务受益人员满意程度。</t>
  </si>
  <si>
    <t>参训人员满意度</t>
  </si>
  <si>
    <t>反映参训人员对培训内容、讲师授课、课程设置和培训效果等的满意度。
参训人员满意度=（对培训整体满意的参训人数/参训总人数）*100%</t>
  </si>
  <si>
    <t>使用人员满意度</t>
  </si>
  <si>
    <t>反映服务对象对购置设备的整体满意情况。
使用人员满意度=（对购置设备满意的人数/问卷调查人数）*100%。</t>
  </si>
  <si>
    <t>反映使用对象对信息系统使用的满意度。
使用人员满意度=（对信息系统满意的使用人员/问卷调查人数）*100%</t>
  </si>
  <si>
    <t>检查（核查）人员被投诉次数</t>
  </si>
  <si>
    <t>反映服务对象对检查核查工作的整体满意情况。</t>
  </si>
  <si>
    <t>社会公众满意度</t>
  </si>
  <si>
    <t>反映社会公众对宣传的满意程度。</t>
  </si>
  <si>
    <t>完成全县视频会议系统升级改造，使全县视频会议系统信号接收正常、画面清晰、系统故障修复及时。</t>
  </si>
  <si>
    <t>保障视频会议场次</t>
  </si>
  <si>
    <t>98</t>
  </si>
  <si>
    <t>反应视频会议正常开展场次。</t>
  </si>
  <si>
    <t>全县视频会议系统通畅率</t>
  </si>
  <si>
    <t>时效指标</t>
  </si>
  <si>
    <t>全县视频会议系统维护及时率</t>
  </si>
  <si>
    <t>95</t>
  </si>
  <si>
    <t>反应全县视频会议系统维护及时率</t>
  </si>
  <si>
    <t>视频会议传达执行率</t>
  </si>
  <si>
    <t>用于保障我单位的挂职干部2025年房租、探亲旅、水电费用、伙食补助、生活补助等费用。</t>
  </si>
  <si>
    <t>获补对象数</t>
  </si>
  <si>
    <t>人(人次、家)</t>
  </si>
  <si>
    <t>反映获补助人员、企业的数量情况，也适用补贴、资助等形式的补助。</t>
  </si>
  <si>
    <t>兑现准确率</t>
  </si>
  <si>
    <t>反映补助准确发放的情况。
补助兑现准确率=补助兑付额/应付额*100%</t>
  </si>
  <si>
    <t>发放及时率</t>
  </si>
  <si>
    <t>反映发放单位及时发放补助资金的情况。
发放及时率=在时限内发放资金/应发放资金*100%</t>
  </si>
  <si>
    <t>关心关爱挂职干部</t>
  </si>
  <si>
    <t>促进受助对象关心关爱</t>
  </si>
  <si>
    <t>反映补助促进受助对象生活状况改善的情况。</t>
  </si>
  <si>
    <t>受益对象满意度</t>
  </si>
  <si>
    <t>反映获补助受益对象的满意程度。</t>
  </si>
  <si>
    <t>做好2025年春节慰问金工作</t>
  </si>
  <si>
    <t>14</t>
  </si>
  <si>
    <t>反映补助准确发放的情况。 补助兑现准确率=补助兑付额/应付额*100%</t>
  </si>
  <si>
    <t>反映发放单位及时发放补助资金的情况。 发放及时率=在时限内发放资金/应发放资金*100%</t>
  </si>
  <si>
    <t>关心关爱退休老干部</t>
  </si>
  <si>
    <t>关爱退休干部</t>
  </si>
  <si>
    <t>完成政府大楼消火及给水系统更新改造</t>
  </si>
  <si>
    <t>完成消火栓更新量</t>
  </si>
  <si>
    <t>政府大楼消火栓更新改造</t>
  </si>
  <si>
    <t>消火栓及给水系统完成质量</t>
  </si>
  <si>
    <t xml:space="preserve">政府大楼消火栓及给水系统更新
</t>
  </si>
  <si>
    <t>政府大楼消火栓及给水系统更新正常运转使用</t>
  </si>
  <si>
    <t>系统全年正常运转时长</t>
  </si>
  <si>
    <t>为保障县委重大决策、重要工作、全县重点项目有力推进，使各项工作达到预期目标，主要用于：相关人员出差补助等差旅费、邮电费、印刷费等费用各1万元，相关工作保障信息工作督查调研及目标考核工资经费14万元、及党内法规文件备案等各项公务活动的有序开展和保障各项会务活动顺利开展。</t>
  </si>
  <si>
    <t>完成检查报告数量</t>
  </si>
  <si>
    <t>个</t>
  </si>
  <si>
    <t>反映检查核查形成的报告（总结）个数。</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</si>
  <si>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</si>
  <si>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</si>
  <si>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</si>
  <si>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</si>
  <si>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80000</t>
  </si>
  <si>
    <t>办公费，临时工工资；临时工五险一金差旅费；文印费等。</t>
  </si>
  <si>
    <t>保障编办工作效率</t>
  </si>
  <si>
    <t>临时工工资；公车运维费；电费；差旅费；文印费等。</t>
  </si>
  <si>
    <t>为更好推进县委重点工作</t>
  </si>
  <si>
    <t>稳步推进</t>
  </si>
  <si>
    <t>保障了信息工作督查调研及目标考核、党内法规文件备案等各项公务活动的有序开展</t>
  </si>
  <si>
    <t>履行县政府重大决策措施、规范性文件、重要经济项目、资产处置、涉及社会稳定的重大事项、重要疑难行政复议、行政诉讼案件的研究、论证、合法性审查，重要合同、协议的审查、洽谈和县政府交办委托的诉讼及其他工作事项。</t>
  </si>
  <si>
    <t>法律顾问聘请单位数量</t>
  </si>
  <si>
    <t>所</t>
  </si>
  <si>
    <t>反应法律顾问聘请单位数量</t>
  </si>
  <si>
    <t>2023年案件办理准确率</t>
  </si>
  <si>
    <t>反应2023年案件办理情况</t>
  </si>
  <si>
    <t>法律顾问聘用期限</t>
  </si>
  <si>
    <t>200000</t>
  </si>
  <si>
    <t>法律顾问费用及律师差旅费</t>
  </si>
  <si>
    <t>维护社会稳定及人民群众安全感</t>
  </si>
  <si>
    <t>反应提供顾问服务所达到社会稳定及人民群众安全感评定</t>
  </si>
  <si>
    <t>反映服务受益人员满意度</t>
  </si>
  <si>
    <t>完成政府大楼防水及卫生间修缮，提升公共服务水平，使服务对象满意度达到95%以上。</t>
  </si>
  <si>
    <t>卫生间正常使用率</t>
  </si>
  <si>
    <t>办公大楼卫生间经过修缮后正常使用率</t>
  </si>
  <si>
    <t>修缮质量合格率</t>
  </si>
  <si>
    <t>99</t>
  </si>
  <si>
    <t>政府大楼防水及卫生间修缮</t>
  </si>
  <si>
    <t>办公楼安全使用率</t>
  </si>
  <si>
    <t>办公设施</t>
  </si>
  <si>
    <t>解决县生态环境保护委员会和中缅印度洋新通道办公室工作经费保障部门正常运转</t>
  </si>
  <si>
    <t>购置设备利用率</t>
  </si>
  <si>
    <t>反映设备利用情况。
设备利用率=（投入使用设备数/购置设备总数）*100%。</t>
  </si>
  <si>
    <t>100000</t>
  </si>
  <si>
    <t>县生态环境保护委员会和中缅印度洋新通道办公室办公费及维修费</t>
  </si>
  <si>
    <t xml:space="preserve"> 以先进成熟的计算机和通讯技术为主要手段，满足政府机关办公自动化业务需要，使政府各机关之间、机关内部各科室之间的公文和信息的交流畅通无阻，实现机关办公现代化、信息资源化、传输网络化和决策科学化，收到良好的社会效益。</t>
  </si>
  <si>
    <t>场</t>
  </si>
  <si>
    <t>反应保障视频会议场次</t>
  </si>
  <si>
    <t>全县使用单位提供OA系统发文数量</t>
  </si>
  <si>
    <t>800</t>
  </si>
  <si>
    <t>份</t>
  </si>
  <si>
    <t>反应全县使用单位提供OA系统发文数量</t>
  </si>
  <si>
    <t>专线畅通率</t>
  </si>
  <si>
    <t>反应政务协同办公系统，视频会议系统及信访专线OA办公系统畅通率</t>
  </si>
  <si>
    <t>政务协同办公系统，视频会议系统及信访专线系统畅通率</t>
  </si>
  <si>
    <t>政务协同办公系统，视频会议系统及信访专线OA办公系统畅通率</t>
  </si>
  <si>
    <t>881600</t>
  </si>
  <si>
    <t>政务协同办公系统，视频会议系统及信访专线维护成本</t>
  </si>
  <si>
    <t>专线系统全年正常运行时长</t>
  </si>
  <si>
    <t>8322</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</si>
  <si>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</si>
  <si>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</si>
  <si>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</si>
  <si>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</si>
  <si>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</si>
  <si>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</si>
  <si>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</si>
  <si>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</si>
  <si>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</si>
  <si>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</si>
  <si>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</si>
  <si>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</si>
  <si>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</si>
  <si>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</si>
  <si>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公务用车加油服务</t>
  </si>
  <si>
    <t>车辆加油、添加燃料服务</t>
  </si>
  <si>
    <t>公务用车保险服务</t>
  </si>
  <si>
    <t>机动车保险服务</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</si>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</sst>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8">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22"/>
      <name val="华文中宋"/>
      <charset val="134"/>
    </font>
    <font>
      <sz val="18"/>
      <name val="华文中宋"/>
      <charset val="134"/>
    </font>
    <font>
      <sz val="12"/>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6" fillId="0" borderId="0" applyNumberFormat="0" applyFill="0" applyBorder="0" applyAlignment="0" applyProtection="0">
      <alignment vertical="center"/>
    </xf>
    <xf numFmtId="0" fontId="37" fillId="4" borderId="17" applyNumberFormat="0" applyAlignment="0" applyProtection="0">
      <alignment vertical="center"/>
    </xf>
    <xf numFmtId="0" fontId="38" fillId="5" borderId="18" applyNumberFormat="0" applyAlignment="0" applyProtection="0">
      <alignment vertical="center"/>
    </xf>
    <xf numFmtId="0" fontId="39" fillId="5" borderId="17" applyNumberFormat="0" applyAlignment="0" applyProtection="0">
      <alignment vertical="center"/>
    </xf>
    <xf numFmtId="0" fontId="40" fillId="6" borderId="19" applyNumberFormat="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5">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176" fontId="7" fillId="0" borderId="7" xfId="0" applyNumberFormat="1" applyFont="1" applyBorder="1" applyAlignment="1">
      <alignment horizontal="right" vertical="center"/>
      <protection locked="0"/>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4" fontId="4" fillId="0" borderId="11" xfId="0" applyNumberFormat="1" applyFont="1" applyBorder="1" applyAlignment="1">
      <alignment horizontal="right" vertical="center"/>
      <protection locked="0"/>
    </xf>
    <xf numFmtId="0" fontId="4" fillId="0" borderId="6" xfId="0" applyFont="1" applyBorder="1" applyAlignment="1" applyProtection="1">
      <alignment horizontal="left" vertical="center" wrapText="1" indent="1"/>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4" fontId="4" fillId="0" borderId="7" xfId="0" applyNumberFormat="1" applyFont="1" applyBorder="1" applyAlignment="1">
      <alignment horizontal="right" vertical="center"/>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7" fillId="0" borderId="7" xfId="0" applyFont="1" applyBorder="1" applyAlignment="1" applyProtection="1">
      <alignment horizontal="left" vertical="center" indent="1"/>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0" applyFont="1" applyAlignment="1" applyProtection="1">
      <alignment horizontal="center"/>
    </xf>
    <xf numFmtId="0" fontId="8" fillId="0" borderId="0" xfId="0" applyFont="1" applyAlignment="1" applyProtection="1">
      <alignment horizontal="center" wrapText="1"/>
    </xf>
    <xf numFmtId="0" fontId="15" fillId="0" borderId="0" xfId="0" applyFont="1" applyAlignment="1" applyProtection="1">
      <alignment horizontal="center" vertical="center"/>
    </xf>
    <xf numFmtId="0" fontId="16" fillId="0" borderId="0" xfId="0" applyFont="1" applyAlignment="1" applyProtection="1">
      <alignment horizontal="center" vertical="center"/>
    </xf>
    <xf numFmtId="0" fontId="16" fillId="0" borderId="0" xfId="0" applyFont="1" applyAlignment="1" applyProtection="1">
      <alignment horizontal="center" vertical="center" wrapText="1"/>
    </xf>
    <xf numFmtId="0" fontId="7" fillId="0" borderId="0" xfId="0" applyFont="1" applyAlignment="1" applyProtection="1">
      <alignment horizontal="left" vertical="center"/>
    </xf>
    <xf numFmtId="0" fontId="8" fillId="0" borderId="0" xfId="0" applyFont="1" applyAlignment="1" applyProtection="1"/>
    <xf numFmtId="0" fontId="12" fillId="0" borderId="1" xfId="0" applyFont="1" applyBorder="1" applyAlignment="1">
      <alignment horizontal="center" vertical="center" wrapText="1"/>
      <protection locked="0"/>
    </xf>
    <xf numFmtId="0" fontId="12" fillId="0" borderId="4"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5" xfId="0" applyFont="1" applyBorder="1" applyAlignment="1">
      <alignment horizontal="center" vertical="center" wrapText="1"/>
      <protection locked="0"/>
    </xf>
    <xf numFmtId="0" fontId="12" fillId="0" borderId="5" xfId="0" applyFont="1" applyBorder="1" applyAlignment="1" applyProtection="1">
      <alignment horizontal="center" vertical="center"/>
    </xf>
    <xf numFmtId="0" fontId="12" fillId="0" borderId="1"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6"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2" xfId="0" applyFont="1" applyBorder="1" applyAlignment="1" applyProtection="1">
      <alignment horizontal="center" vertical="center"/>
    </xf>
    <xf numFmtId="0" fontId="17" fillId="0" borderId="2" xfId="0" applyFont="1" applyBorder="1" applyAlignment="1">
      <alignment horizontal="center" vertical="center"/>
      <protection locked="0"/>
    </xf>
    <xf numFmtId="0" fontId="6" fillId="0" borderId="2" xfId="0" applyFont="1" applyBorder="1" applyAlignment="1" applyProtection="1">
      <alignment horizontal="center" vertical="center"/>
    </xf>
    <xf numFmtId="0" fontId="7" fillId="0" borderId="0" xfId="0" applyFont="1" applyAlignment="1" applyProtection="1">
      <alignment horizontal="right" vertical="center"/>
    </xf>
    <xf numFmtId="0" fontId="7" fillId="0" borderId="0" xfId="0" applyFont="1" applyAlignment="1" applyProtection="1">
      <alignment horizontal="right" vertical="center" wrapText="1"/>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0" fillId="0" borderId="7" xfId="0" applyFont="1" applyBorder="1" applyAlignment="1" applyProtection="1">
      <alignment horizontal="center" vertical="center"/>
    </xf>
    <xf numFmtId="0" fontId="20"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6" fontId="21" fillId="0" borderId="7" xfId="51" applyFont="1" applyProtection="1">
      <alignment horizontal="right" vertical="center"/>
      <protection locked="0"/>
    </xf>
    <xf numFmtId="0" fontId="22" fillId="0" borderId="0" xfId="0" applyFont="1" applyProtection="1">
      <alignment vertical="top"/>
    </xf>
    <xf numFmtId="0" fontId="23"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5"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1" fillId="0" borderId="6" xfId="0" applyFont="1" applyBorder="1" applyAlignment="1">
      <alignment horizontal="center" vertical="center"/>
      <protection locked="0"/>
    </xf>
    <xf numFmtId="0" fontId="20"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0" fillId="0" borderId="6" xfId="0" applyFont="1" applyBorder="1" applyAlignment="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opLeftCell="A2" workbookViewId="0">
      <selection activeCell="B5" sqref="B5:B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4" t="s">
        <v>0</v>
      </c>
    </row>
    <row r="2" ht="36" customHeight="1" spans="1:4">
      <c r="A2" s="4" t="str">
        <f>"2025"&amp;"年部门财务收支预算总表"</f>
        <v>2025年部门财务收支预算总表</v>
      </c>
      <c r="B2" s="215"/>
      <c r="C2" s="215"/>
      <c r="D2" s="215"/>
    </row>
    <row r="3" ht="18.75" customHeight="1" spans="1:4">
      <c r="A3" s="36" t="str">
        <f>"单位名称："&amp;"耿马傣族佤族自治县人民政府办公室"</f>
        <v>单位名称：耿马傣族佤族自治县人民政府办公室</v>
      </c>
      <c r="B3" s="216"/>
      <c r="C3" s="216"/>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83" t="s">
        <v>6</v>
      </c>
      <c r="B7" s="23">
        <v>12136558.63</v>
      </c>
      <c r="C7" s="183" t="s">
        <v>7</v>
      </c>
      <c r="D7" s="23">
        <v>10209353.23</v>
      </c>
    </row>
    <row r="8" ht="18.75" customHeight="1" spans="1:4">
      <c r="A8" s="183" t="s">
        <v>8</v>
      </c>
      <c r="B8" s="23"/>
      <c r="C8" s="183" t="s">
        <v>9</v>
      </c>
      <c r="D8" s="23"/>
    </row>
    <row r="9" ht="18.75" customHeight="1" spans="1:4">
      <c r="A9" s="183" t="s">
        <v>10</v>
      </c>
      <c r="B9" s="23"/>
      <c r="C9" s="183" t="s">
        <v>11</v>
      </c>
      <c r="D9" s="23"/>
    </row>
    <row r="10" ht="18.75" customHeight="1" spans="1:4">
      <c r="A10" s="183" t="s">
        <v>12</v>
      </c>
      <c r="B10" s="23"/>
      <c r="C10" s="183" t="s">
        <v>13</v>
      </c>
      <c r="D10" s="23"/>
    </row>
    <row r="11" ht="18.75" customHeight="1" spans="1:4">
      <c r="A11" s="21" t="s">
        <v>14</v>
      </c>
      <c r="B11" s="23"/>
      <c r="C11" s="217" t="s">
        <v>15</v>
      </c>
      <c r="D11" s="23"/>
    </row>
    <row r="12" ht="18.75" customHeight="1" spans="1:4">
      <c r="A12" s="218" t="s">
        <v>16</v>
      </c>
      <c r="B12" s="23"/>
      <c r="C12" s="219" t="s">
        <v>17</v>
      </c>
      <c r="D12" s="23"/>
    </row>
    <row r="13" ht="18.75" customHeight="1" spans="1:4">
      <c r="A13" s="218" t="s">
        <v>18</v>
      </c>
      <c r="B13" s="23"/>
      <c r="C13" s="219" t="s">
        <v>19</v>
      </c>
      <c r="D13" s="23"/>
    </row>
    <row r="14" ht="18.75" customHeight="1" spans="1:4">
      <c r="A14" s="218" t="s">
        <v>20</v>
      </c>
      <c r="B14" s="23"/>
      <c r="C14" s="219" t="s">
        <v>21</v>
      </c>
      <c r="D14" s="23">
        <v>1048928.64</v>
      </c>
    </row>
    <row r="15" ht="18.75" customHeight="1" spans="1:4">
      <c r="A15" s="218" t="s">
        <v>22</v>
      </c>
      <c r="B15" s="23"/>
      <c r="C15" s="219" t="s">
        <v>23</v>
      </c>
      <c r="D15" s="23">
        <v>340278.36</v>
      </c>
    </row>
    <row r="16" ht="18.75" customHeight="1" spans="1:4">
      <c r="A16" s="218" t="s">
        <v>24</v>
      </c>
      <c r="B16" s="23"/>
      <c r="C16" s="218" t="s">
        <v>25</v>
      </c>
      <c r="D16" s="23"/>
    </row>
    <row r="17" ht="18.75" customHeight="1" spans="1:4">
      <c r="A17" s="218" t="s">
        <v>26</v>
      </c>
      <c r="B17" s="23"/>
      <c r="C17" s="218" t="s">
        <v>27</v>
      </c>
      <c r="D17" s="23"/>
    </row>
    <row r="18" ht="18.75" customHeight="1" spans="1:4">
      <c r="A18" s="220" t="s">
        <v>26</v>
      </c>
      <c r="B18" s="23"/>
      <c r="C18" s="219" t="s">
        <v>28</v>
      </c>
      <c r="D18" s="23"/>
    </row>
    <row r="19" ht="18.75" customHeight="1" spans="1:4">
      <c r="A19" s="220" t="s">
        <v>26</v>
      </c>
      <c r="B19" s="23"/>
      <c r="C19" s="219" t="s">
        <v>29</v>
      </c>
      <c r="D19" s="23"/>
    </row>
    <row r="20" ht="18.75" customHeight="1" spans="1:4">
      <c r="A20" s="220" t="s">
        <v>26</v>
      </c>
      <c r="B20" s="23"/>
      <c r="C20" s="219" t="s">
        <v>30</v>
      </c>
      <c r="D20" s="23"/>
    </row>
    <row r="21" ht="18.75" customHeight="1" spans="1:4">
      <c r="A21" s="220" t="s">
        <v>26</v>
      </c>
      <c r="B21" s="23"/>
      <c r="C21" s="219" t="s">
        <v>31</v>
      </c>
      <c r="D21" s="23"/>
    </row>
    <row r="22" ht="18.75" customHeight="1" spans="1:4">
      <c r="A22" s="220" t="s">
        <v>26</v>
      </c>
      <c r="B22" s="23"/>
      <c r="C22" s="219" t="s">
        <v>32</v>
      </c>
      <c r="D22" s="23"/>
    </row>
    <row r="23" ht="18.75" customHeight="1" spans="1:4">
      <c r="A23" s="220" t="s">
        <v>26</v>
      </c>
      <c r="B23" s="23"/>
      <c r="C23" s="219" t="s">
        <v>33</v>
      </c>
      <c r="D23" s="23"/>
    </row>
    <row r="24" ht="18.75" customHeight="1" spans="1:4">
      <c r="A24" s="220" t="s">
        <v>26</v>
      </c>
      <c r="B24" s="23"/>
      <c r="C24" s="219" t="s">
        <v>34</v>
      </c>
      <c r="D24" s="23"/>
    </row>
    <row r="25" ht="18.75" customHeight="1" spans="1:4">
      <c r="A25" s="220" t="s">
        <v>26</v>
      </c>
      <c r="B25" s="23"/>
      <c r="C25" s="219" t="s">
        <v>35</v>
      </c>
      <c r="D25" s="23">
        <v>537998.4</v>
      </c>
    </row>
    <row r="26" ht="18.75" customHeight="1" spans="1:4">
      <c r="A26" s="220" t="s">
        <v>26</v>
      </c>
      <c r="B26" s="23"/>
      <c r="C26" s="219" t="s">
        <v>36</v>
      </c>
      <c r="D26" s="23"/>
    </row>
    <row r="27" ht="18.75" customHeight="1" spans="1:4">
      <c r="A27" s="220" t="s">
        <v>26</v>
      </c>
      <c r="B27" s="23"/>
      <c r="C27" s="219" t="s">
        <v>37</v>
      </c>
      <c r="D27" s="23"/>
    </row>
    <row r="28" ht="18.75" customHeight="1" spans="1:4">
      <c r="A28" s="220" t="s">
        <v>26</v>
      </c>
      <c r="B28" s="23"/>
      <c r="C28" s="219" t="s">
        <v>38</v>
      </c>
      <c r="D28" s="23"/>
    </row>
    <row r="29" ht="18.75" customHeight="1" spans="1:4">
      <c r="A29" s="220" t="s">
        <v>26</v>
      </c>
      <c r="B29" s="23"/>
      <c r="C29" s="219" t="s">
        <v>39</v>
      </c>
      <c r="D29" s="23"/>
    </row>
    <row r="30" ht="18.75" customHeight="1" spans="1:4">
      <c r="A30" s="221" t="s">
        <v>26</v>
      </c>
      <c r="B30" s="23"/>
      <c r="C30" s="218" t="s">
        <v>40</v>
      </c>
      <c r="D30" s="23"/>
    </row>
    <row r="31" ht="18.75" customHeight="1" spans="1:4">
      <c r="A31" s="221" t="s">
        <v>26</v>
      </c>
      <c r="B31" s="23"/>
      <c r="C31" s="218" t="s">
        <v>41</v>
      </c>
      <c r="D31" s="23"/>
    </row>
    <row r="32" ht="18.75" customHeight="1" spans="1:4">
      <c r="A32" s="221" t="s">
        <v>26</v>
      </c>
      <c r="B32" s="23"/>
      <c r="C32" s="218" t="s">
        <v>42</v>
      </c>
      <c r="D32" s="23"/>
    </row>
    <row r="33" ht="18.75" customHeight="1" spans="1:4">
      <c r="A33" s="222" t="s">
        <v>43</v>
      </c>
      <c r="B33" s="184">
        <f>SUM(B7:B11)</f>
        <v>12136558.63</v>
      </c>
      <c r="C33" s="180" t="s">
        <v>44</v>
      </c>
      <c r="D33" s="184">
        <v>12136558.63</v>
      </c>
    </row>
    <row r="34" ht="18.75" customHeight="1" spans="1:4">
      <c r="A34" s="223" t="s">
        <v>45</v>
      </c>
      <c r="B34" s="23"/>
      <c r="C34" s="183" t="s">
        <v>46</v>
      </c>
      <c r="D34" s="23"/>
    </row>
    <row r="35" ht="18.75" customHeight="1" spans="1:4">
      <c r="A35" s="223" t="s">
        <v>47</v>
      </c>
      <c r="B35" s="23"/>
      <c r="C35" s="183" t="s">
        <v>47</v>
      </c>
      <c r="D35" s="23"/>
    </row>
    <row r="36" ht="18.75" customHeight="1" spans="1:4">
      <c r="A36" s="223" t="s">
        <v>48</v>
      </c>
      <c r="B36" s="23"/>
      <c r="C36" s="183" t="s">
        <v>49</v>
      </c>
      <c r="D36" s="23"/>
    </row>
    <row r="37" ht="18.75" customHeight="1" spans="1:4">
      <c r="A37" s="224" t="s">
        <v>50</v>
      </c>
      <c r="B37" s="184">
        <f t="shared" ref="B37:D37" si="1">B33+B34</f>
        <v>12136558.63</v>
      </c>
      <c r="C37" s="180" t="s">
        <v>51</v>
      </c>
      <c r="D37" s="184">
        <f t="shared" si="1"/>
        <v>12136558.63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B4" sqref="B4:B6"/>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101">
        <v>1</v>
      </c>
      <c r="B1" s="102">
        <v>0</v>
      </c>
      <c r="C1" s="101">
        <v>1</v>
      </c>
      <c r="D1" s="103"/>
      <c r="E1" s="103"/>
      <c r="F1" s="34" t="s">
        <v>500</v>
      </c>
    </row>
    <row r="2" ht="36.75" customHeight="1" spans="1:6">
      <c r="A2" s="104" t="str">
        <f>"2025"&amp;"年部门政府性基金预算支出预算表"</f>
        <v>2025年部门政府性基金预算支出预算表</v>
      </c>
      <c r="B2" s="105" t="s">
        <v>501</v>
      </c>
      <c r="C2" s="106"/>
      <c r="D2" s="107"/>
      <c r="E2" s="107"/>
      <c r="F2" s="107"/>
    </row>
    <row r="3" ht="18.75" customHeight="1" spans="1:6">
      <c r="A3" s="6" t="str">
        <f>"单位名称："&amp;"耿马傣族佤族自治县人民政府办公室"</f>
        <v>单位名称：耿马傣族佤族自治县人民政府办公室</v>
      </c>
      <c r="B3" s="6" t="s">
        <v>502</v>
      </c>
      <c r="C3" s="101"/>
      <c r="D3" s="103"/>
      <c r="E3" s="103"/>
      <c r="F3" s="34" t="s">
        <v>1</v>
      </c>
    </row>
    <row r="4" ht="18.75" customHeight="1" spans="1:6">
      <c r="A4" s="108" t="s">
        <v>181</v>
      </c>
      <c r="B4" s="109" t="s">
        <v>72</v>
      </c>
      <c r="C4" s="110" t="s">
        <v>73</v>
      </c>
      <c r="D4" s="12" t="s">
        <v>503</v>
      </c>
      <c r="E4" s="12"/>
      <c r="F4" s="13"/>
    </row>
    <row r="5" ht="18.75" customHeight="1" spans="1:6">
      <c r="A5" s="111"/>
      <c r="B5" s="112"/>
      <c r="C5" s="113"/>
      <c r="D5" s="93" t="s">
        <v>55</v>
      </c>
      <c r="E5" s="93" t="s">
        <v>74</v>
      </c>
      <c r="F5" s="93" t="s">
        <v>75</v>
      </c>
    </row>
    <row r="6" ht="18.75" customHeight="1" spans="1:6">
      <c r="A6" s="114">
        <v>1</v>
      </c>
      <c r="B6" s="115" t="s">
        <v>133</v>
      </c>
      <c r="C6" s="116">
        <v>3</v>
      </c>
      <c r="D6" s="117">
        <v>4</v>
      </c>
      <c r="E6" s="117">
        <v>5</v>
      </c>
      <c r="F6" s="117">
        <v>6</v>
      </c>
    </row>
    <row r="7" ht="18.75" customHeight="1" spans="1:6">
      <c r="A7" s="118"/>
      <c r="B7" s="81"/>
      <c r="C7" s="81"/>
      <c r="D7" s="23"/>
      <c r="E7" s="23"/>
      <c r="F7" s="23"/>
    </row>
    <row r="8" ht="18.75" customHeight="1" spans="1:6">
      <c r="A8" s="118"/>
      <c r="B8" s="81"/>
      <c r="C8" s="81"/>
      <c r="D8" s="23"/>
      <c r="E8" s="23"/>
      <c r="F8" s="23"/>
    </row>
    <row r="9" ht="18.75" customHeight="1" spans="1:6">
      <c r="A9" s="119" t="s">
        <v>55</v>
      </c>
      <c r="B9" s="120"/>
      <c r="C9" s="26"/>
      <c r="D9" s="23"/>
      <c r="E9" s="23"/>
      <c r="F9" s="23"/>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Zeros="0" topLeftCell="D1" workbookViewId="0">
      <selection activeCell="B4" sqref="B4:B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3"/>
      <c r="P1" s="33"/>
      <c r="Q1" s="34" t="s">
        <v>504</v>
      </c>
    </row>
    <row r="2" ht="35.25" customHeight="1" spans="1:17">
      <c r="A2" s="35" t="str">
        <f>"2025"&amp;"年部门政府采购预算表"</f>
        <v>2025年部门政府采购预算表</v>
      </c>
      <c r="B2" s="5"/>
      <c r="C2" s="5"/>
      <c r="D2" s="5"/>
      <c r="E2" s="5"/>
      <c r="F2" s="5"/>
      <c r="G2" s="5"/>
      <c r="H2" s="5"/>
      <c r="I2" s="5"/>
      <c r="J2" s="5"/>
      <c r="K2" s="68"/>
      <c r="L2" s="5"/>
      <c r="M2" s="5"/>
      <c r="N2" s="5"/>
      <c r="O2" s="68"/>
      <c r="P2" s="68"/>
      <c r="Q2" s="5"/>
    </row>
    <row r="3" ht="18.75" customHeight="1" spans="1:17">
      <c r="A3" s="36" t="str">
        <f>"单位名称："&amp;"耿马傣族佤族自治县人民政府办公室"</f>
        <v>单位名称：耿马傣族佤族自治县人民政府办公室</v>
      </c>
      <c r="B3" s="8"/>
      <c r="C3" s="8"/>
      <c r="D3" s="8"/>
      <c r="E3" s="8"/>
      <c r="F3" s="8"/>
      <c r="G3" s="8"/>
      <c r="H3" s="8"/>
      <c r="I3" s="8"/>
      <c r="J3" s="8"/>
      <c r="O3" s="86"/>
      <c r="P3" s="86"/>
      <c r="Q3" s="34" t="s">
        <v>170</v>
      </c>
    </row>
    <row r="4" ht="18.75" customHeight="1" spans="1:17">
      <c r="A4" s="10" t="s">
        <v>505</v>
      </c>
      <c r="B4" s="71" t="s">
        <v>506</v>
      </c>
      <c r="C4" s="71" t="s">
        <v>507</v>
      </c>
      <c r="D4" s="71" t="s">
        <v>508</v>
      </c>
      <c r="E4" s="71" t="s">
        <v>509</v>
      </c>
      <c r="F4" s="71" t="s">
        <v>510</v>
      </c>
      <c r="G4" s="40" t="s">
        <v>188</v>
      </c>
      <c r="H4" s="40"/>
      <c r="I4" s="40"/>
      <c r="J4" s="40"/>
      <c r="K4" s="73"/>
      <c r="L4" s="40"/>
      <c r="M4" s="40"/>
      <c r="N4" s="40"/>
      <c r="O4" s="88"/>
      <c r="P4" s="73"/>
      <c r="Q4" s="41"/>
    </row>
    <row r="5" ht="18.75" customHeight="1" spans="1:17">
      <c r="A5" s="15"/>
      <c r="B5" s="74"/>
      <c r="C5" s="74"/>
      <c r="D5" s="74"/>
      <c r="E5" s="74"/>
      <c r="F5" s="74"/>
      <c r="G5" s="74" t="s">
        <v>55</v>
      </c>
      <c r="H5" s="74" t="s">
        <v>58</v>
      </c>
      <c r="I5" s="74" t="s">
        <v>511</v>
      </c>
      <c r="J5" s="74" t="s">
        <v>512</v>
      </c>
      <c r="K5" s="97" t="s">
        <v>513</v>
      </c>
      <c r="L5" s="89" t="s">
        <v>77</v>
      </c>
      <c r="M5" s="89"/>
      <c r="N5" s="89"/>
      <c r="O5" s="98"/>
      <c r="P5" s="99"/>
      <c r="Q5" s="76"/>
    </row>
    <row r="6" ht="27" customHeight="1" spans="1:17">
      <c r="A6" s="17"/>
      <c r="B6" s="76"/>
      <c r="C6" s="76"/>
      <c r="D6" s="76"/>
      <c r="E6" s="76"/>
      <c r="F6" s="76"/>
      <c r="G6" s="76"/>
      <c r="H6" s="76" t="s">
        <v>57</v>
      </c>
      <c r="I6" s="76"/>
      <c r="J6" s="76"/>
      <c r="K6" s="77"/>
      <c r="L6" s="76" t="s">
        <v>57</v>
      </c>
      <c r="M6" s="76" t="s">
        <v>64</v>
      </c>
      <c r="N6" s="76" t="s">
        <v>196</v>
      </c>
      <c r="O6" s="92" t="s">
        <v>66</v>
      </c>
      <c r="P6" s="77" t="s">
        <v>67</v>
      </c>
      <c r="Q6" s="76" t="s">
        <v>68</v>
      </c>
    </row>
    <row r="7" ht="18.75" customHeight="1" spans="1:17">
      <c r="A7" s="29">
        <v>1</v>
      </c>
      <c r="B7" s="93">
        <v>2</v>
      </c>
      <c r="C7" s="93">
        <v>3</v>
      </c>
      <c r="D7" s="29">
        <v>4</v>
      </c>
      <c r="E7" s="93">
        <v>5</v>
      </c>
      <c r="F7" s="93">
        <v>6</v>
      </c>
      <c r="G7" s="29">
        <v>7</v>
      </c>
      <c r="H7" s="93">
        <v>8</v>
      </c>
      <c r="I7" s="93">
        <v>9</v>
      </c>
      <c r="J7" s="29">
        <v>10</v>
      </c>
      <c r="K7" s="93">
        <v>11</v>
      </c>
      <c r="L7" s="93">
        <v>12</v>
      </c>
      <c r="M7" s="29">
        <v>13</v>
      </c>
      <c r="N7" s="93">
        <v>14</v>
      </c>
      <c r="O7" s="93">
        <v>15</v>
      </c>
      <c r="P7" s="29">
        <v>16</v>
      </c>
      <c r="Q7" s="93">
        <v>17</v>
      </c>
    </row>
    <row r="8" ht="18.75" customHeight="1" spans="1:17">
      <c r="A8" s="79" t="s">
        <v>70</v>
      </c>
      <c r="B8" s="80"/>
      <c r="C8" s="80"/>
      <c r="D8" s="80"/>
      <c r="E8" s="94"/>
      <c r="F8" s="95"/>
      <c r="G8" s="95">
        <v>100000</v>
      </c>
      <c r="H8" s="95">
        <v>100000</v>
      </c>
      <c r="I8" s="95"/>
      <c r="J8" s="95"/>
      <c r="K8" s="95"/>
      <c r="L8" s="95"/>
      <c r="M8" s="95"/>
      <c r="N8" s="95"/>
      <c r="O8" s="100"/>
      <c r="P8" s="95"/>
      <c r="Q8" s="95"/>
    </row>
    <row r="9" ht="18.75" customHeight="1" spans="1:17">
      <c r="A9" s="96" t="s">
        <v>70</v>
      </c>
      <c r="B9" s="80"/>
      <c r="C9" s="80"/>
      <c r="D9" s="80"/>
      <c r="E9" s="94"/>
      <c r="F9" s="95"/>
      <c r="G9" s="95">
        <v>100000</v>
      </c>
      <c r="H9" s="95">
        <v>100000</v>
      </c>
      <c r="I9" s="95"/>
      <c r="J9" s="95"/>
      <c r="K9" s="95"/>
      <c r="L9" s="95"/>
      <c r="M9" s="95"/>
      <c r="N9" s="95"/>
      <c r="O9" s="100"/>
      <c r="P9" s="95"/>
      <c r="Q9" s="95"/>
    </row>
    <row r="10" ht="18.75" customHeight="1" spans="1:17">
      <c r="A10" s="79" t="str">
        <f t="shared" ref="A10:A11" si="0">"    "&amp;"公务用车运行维护费"</f>
        <v>    公务用车运行维护费</v>
      </c>
      <c r="B10" s="80" t="s">
        <v>514</v>
      </c>
      <c r="C10" s="80" t="s">
        <v>515</v>
      </c>
      <c r="D10" s="80" t="s">
        <v>372</v>
      </c>
      <c r="E10" s="94">
        <v>1</v>
      </c>
      <c r="F10" s="95"/>
      <c r="G10" s="95">
        <v>80000</v>
      </c>
      <c r="H10" s="95">
        <v>80000</v>
      </c>
      <c r="I10" s="95"/>
      <c r="J10" s="95"/>
      <c r="K10" s="95"/>
      <c r="L10" s="95"/>
      <c r="M10" s="95"/>
      <c r="N10" s="95"/>
      <c r="O10" s="100"/>
      <c r="P10" s="95"/>
      <c r="Q10" s="95"/>
    </row>
    <row r="11" ht="18.75" customHeight="1" spans="1:17">
      <c r="A11" s="79" t="str">
        <f t="shared" si="0"/>
        <v>    公务用车运行维护费</v>
      </c>
      <c r="B11" s="80" t="s">
        <v>516</v>
      </c>
      <c r="C11" s="80" t="s">
        <v>517</v>
      </c>
      <c r="D11" s="80" t="s">
        <v>372</v>
      </c>
      <c r="E11" s="94">
        <v>1</v>
      </c>
      <c r="F11" s="95"/>
      <c r="G11" s="95">
        <v>20000</v>
      </c>
      <c r="H11" s="95">
        <v>20000</v>
      </c>
      <c r="I11" s="95"/>
      <c r="J11" s="95"/>
      <c r="K11" s="95"/>
      <c r="L11" s="95"/>
      <c r="M11" s="95"/>
      <c r="N11" s="95"/>
      <c r="O11" s="100"/>
      <c r="P11" s="95"/>
      <c r="Q11" s="95"/>
    </row>
    <row r="12" ht="18.75" customHeight="1" spans="1:17">
      <c r="A12" s="82" t="s">
        <v>55</v>
      </c>
      <c r="B12" s="26"/>
      <c r="C12" s="26"/>
      <c r="D12" s="26"/>
      <c r="E12" s="26"/>
      <c r="F12" s="95"/>
      <c r="G12" s="95">
        <v>100000</v>
      </c>
      <c r="H12" s="95">
        <v>100000</v>
      </c>
      <c r="I12" s="95"/>
      <c r="J12" s="95"/>
      <c r="K12" s="95"/>
      <c r="L12" s="95"/>
      <c r="M12" s="95"/>
      <c r="N12" s="95"/>
      <c r="O12" s="100"/>
      <c r="P12" s="95"/>
      <c r="Q12" s="95"/>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topLeftCell="B1" workbookViewId="0">
      <selection activeCell="B4" sqref="B4:B6"/>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4"/>
      <c r="B1" s="64"/>
      <c r="C1" s="65"/>
      <c r="D1" s="64"/>
      <c r="E1" s="64"/>
      <c r="F1" s="64"/>
      <c r="G1" s="64"/>
      <c r="H1" s="66"/>
      <c r="I1" s="59"/>
      <c r="J1" s="59"/>
      <c r="K1" s="59"/>
      <c r="L1" s="33"/>
      <c r="M1" s="84"/>
      <c r="N1" s="85" t="s">
        <v>518</v>
      </c>
    </row>
    <row r="2" ht="34.5" customHeight="1" spans="1:14">
      <c r="A2" s="35" t="str">
        <f>"2025"&amp;"年部门政府购买服务预算表"</f>
        <v>2025年部门政府购买服务预算表</v>
      </c>
      <c r="B2" s="67"/>
      <c r="C2" s="68"/>
      <c r="D2" s="67"/>
      <c r="E2" s="67"/>
      <c r="F2" s="67"/>
      <c r="G2" s="67"/>
      <c r="H2" s="69"/>
      <c r="I2" s="67"/>
      <c r="J2" s="67"/>
      <c r="K2" s="67"/>
      <c r="L2" s="68"/>
      <c r="M2" s="69"/>
      <c r="N2" s="67"/>
    </row>
    <row r="3" ht="18.75" customHeight="1" spans="1:14">
      <c r="A3" s="56" t="str">
        <f>"单位名称："&amp;"耿马傣族佤族自治县人民政府办公室"</f>
        <v>单位名称：耿马傣族佤族自治县人民政府办公室</v>
      </c>
      <c r="B3" s="57"/>
      <c r="C3" s="70"/>
      <c r="D3" s="57"/>
      <c r="E3" s="57"/>
      <c r="F3" s="57"/>
      <c r="G3" s="57"/>
      <c r="H3" s="66"/>
      <c r="I3" s="59"/>
      <c r="J3" s="59"/>
      <c r="K3" s="59"/>
      <c r="L3" s="86"/>
      <c r="M3" s="87"/>
      <c r="N3" s="85" t="s">
        <v>170</v>
      </c>
    </row>
    <row r="4" ht="18.75" customHeight="1" spans="1:14">
      <c r="A4" s="10" t="s">
        <v>505</v>
      </c>
      <c r="B4" s="71" t="s">
        <v>519</v>
      </c>
      <c r="C4" s="72" t="s">
        <v>520</v>
      </c>
      <c r="D4" s="40" t="s">
        <v>188</v>
      </c>
      <c r="E4" s="40"/>
      <c r="F4" s="40"/>
      <c r="G4" s="40"/>
      <c r="H4" s="73"/>
      <c r="I4" s="40"/>
      <c r="J4" s="40"/>
      <c r="K4" s="40"/>
      <c r="L4" s="88"/>
      <c r="M4" s="73"/>
      <c r="N4" s="41"/>
    </row>
    <row r="5" ht="18.75" customHeight="1" spans="1:14">
      <c r="A5" s="15"/>
      <c r="B5" s="74"/>
      <c r="C5" s="75"/>
      <c r="D5" s="74" t="s">
        <v>55</v>
      </c>
      <c r="E5" s="74" t="s">
        <v>58</v>
      </c>
      <c r="F5" s="74" t="s">
        <v>521</v>
      </c>
      <c r="G5" s="74" t="s">
        <v>512</v>
      </c>
      <c r="H5" s="75" t="s">
        <v>513</v>
      </c>
      <c r="I5" s="89" t="s">
        <v>77</v>
      </c>
      <c r="J5" s="89"/>
      <c r="K5" s="89"/>
      <c r="L5" s="90"/>
      <c r="M5" s="91"/>
      <c r="N5" s="76"/>
    </row>
    <row r="6" ht="27" customHeight="1" spans="1:14">
      <c r="A6" s="17"/>
      <c r="B6" s="76"/>
      <c r="C6" s="77"/>
      <c r="D6" s="76"/>
      <c r="E6" s="76"/>
      <c r="F6" s="76"/>
      <c r="G6" s="76"/>
      <c r="H6" s="77"/>
      <c r="I6" s="76" t="s">
        <v>57</v>
      </c>
      <c r="J6" s="76" t="s">
        <v>64</v>
      </c>
      <c r="K6" s="76" t="s">
        <v>196</v>
      </c>
      <c r="L6" s="92" t="s">
        <v>66</v>
      </c>
      <c r="M6" s="77" t="s">
        <v>67</v>
      </c>
      <c r="N6" s="76" t="s">
        <v>68</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55</v>
      </c>
      <c r="B10" s="26"/>
      <c r="C10" s="83"/>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6"/>
  <sheetViews>
    <sheetView showZeros="0" workbookViewId="0">
      <selection activeCell="B5" sqref="B5:B6"/>
    </sheetView>
  </sheetViews>
  <sheetFormatPr defaultColWidth="9.14285714285714" defaultRowHeight="14.25" customHeight="1" outlineLevelRow="5" outlineLevelCol="7"/>
  <cols>
    <col min="1" max="1" width="37.7142857142857" customWidth="1"/>
    <col min="2" max="4" width="22.847619047619" customWidth="1"/>
    <col min="5" max="8" width="20.847619047619" customWidth="1"/>
  </cols>
  <sheetData>
    <row r="1" ht="13.5" customHeight="1" spans="1:8">
      <c r="A1" s="2"/>
      <c r="B1" s="2"/>
      <c r="C1" s="2"/>
      <c r="D1" s="54"/>
      <c r="H1" s="33" t="s">
        <v>522</v>
      </c>
    </row>
    <row r="2" ht="27.75" customHeight="1" spans="1:8">
      <c r="A2" s="55" t="str">
        <f>"2025"&amp;"年县对下转移支付预算表"</f>
        <v>2025年县对下转移支付预算表</v>
      </c>
      <c r="B2" s="5"/>
      <c r="C2" s="5"/>
      <c r="D2" s="5"/>
      <c r="E2" s="5"/>
      <c r="F2" s="5"/>
      <c r="G2" s="5"/>
      <c r="H2" s="5"/>
    </row>
    <row r="3" ht="18.75" customHeight="1" spans="1:8">
      <c r="A3" s="56" t="str">
        <f>"单位名称："&amp;"耿马傣族佤族自治县人民政府办公室"</f>
        <v>单位名称：耿马傣族佤族自治县人民政府办公室</v>
      </c>
      <c r="B3" s="57"/>
      <c r="C3" s="57"/>
      <c r="D3" s="58"/>
      <c r="E3" s="59"/>
      <c r="F3" s="59"/>
      <c r="G3" s="59"/>
      <c r="H3" s="33" t="s">
        <v>170</v>
      </c>
    </row>
    <row r="4" ht="18.75" customHeight="1" spans="1:8">
      <c r="A4" s="27" t="s">
        <v>523</v>
      </c>
      <c r="B4" s="11" t="s">
        <v>188</v>
      </c>
      <c r="C4" s="12"/>
      <c r="D4" s="12"/>
      <c r="E4" s="11" t="s">
        <v>524</v>
      </c>
      <c r="F4" s="12"/>
      <c r="G4" s="12"/>
      <c r="H4" s="13"/>
    </row>
    <row r="5" ht="18.75" customHeight="1" spans="1:8">
      <c r="A5" s="29"/>
      <c r="B5" s="28" t="s">
        <v>55</v>
      </c>
      <c r="C5" s="10" t="s">
        <v>58</v>
      </c>
      <c r="D5" s="60" t="s">
        <v>521</v>
      </c>
      <c r="E5" s="61" t="s">
        <v>525</v>
      </c>
      <c r="F5" s="61" t="s">
        <v>525</v>
      </c>
      <c r="G5" s="61" t="s">
        <v>525</v>
      </c>
      <c r="H5" s="62" t="s">
        <v>525</v>
      </c>
    </row>
    <row r="6" ht="18.75" customHeight="1" spans="1:8">
      <c r="A6" s="61">
        <v>1</v>
      </c>
      <c r="B6" s="61">
        <v>2</v>
      </c>
      <c r="C6" s="61">
        <v>3</v>
      </c>
      <c r="D6" s="63">
        <v>4</v>
      </c>
      <c r="E6" s="61">
        <v>5</v>
      </c>
      <c r="F6" s="61">
        <v>6</v>
      </c>
      <c r="G6" s="61">
        <v>7</v>
      </c>
      <c r="H6" s="61">
        <v>8</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
  <sheetViews>
    <sheetView showZeros="0" workbookViewId="0">
      <selection activeCell="B5" sqref="B5:B6"/>
    </sheetView>
  </sheetViews>
  <sheetFormatPr defaultColWidth="9.14285714285714" defaultRowHeight="12" customHeight="1" outlineLevelRow="4"/>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3" t="s">
        <v>526</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50" t="str">
        <f>"单位名称："&amp;"耿马傣族佤族自治县人民政府办公室"</f>
        <v>单位名称：耿马傣族佤族自治县人民政府办公室</v>
      </c>
      <c r="B3" s="51"/>
      <c r="C3" s="51"/>
      <c r="D3" s="51"/>
      <c r="E3" s="51"/>
      <c r="F3" s="52"/>
      <c r="G3" s="51"/>
      <c r="H3" s="52"/>
    </row>
    <row r="4" ht="18.75" customHeight="1" spans="1:10">
      <c r="A4" s="42" t="s">
        <v>309</v>
      </c>
      <c r="B4" s="42" t="s">
        <v>310</v>
      </c>
      <c r="C4" s="42" t="s">
        <v>311</v>
      </c>
      <c r="D4" s="42" t="s">
        <v>312</v>
      </c>
      <c r="E4" s="42" t="s">
        <v>313</v>
      </c>
      <c r="F4" s="53" t="s">
        <v>314</v>
      </c>
      <c r="G4" s="42" t="s">
        <v>315</v>
      </c>
      <c r="H4" s="53" t="s">
        <v>316</v>
      </c>
      <c r="I4" s="53" t="s">
        <v>317</v>
      </c>
      <c r="J4" s="42" t="s">
        <v>318</v>
      </c>
    </row>
    <row r="5" ht="18.75" customHeight="1" spans="1:10">
      <c r="A5" s="42">
        <v>1</v>
      </c>
      <c r="B5" s="42">
        <v>2</v>
      </c>
      <c r="C5" s="42">
        <v>3</v>
      </c>
      <c r="D5" s="42">
        <v>4</v>
      </c>
      <c r="E5" s="42">
        <v>5</v>
      </c>
      <c r="F5" s="53">
        <v>6</v>
      </c>
      <c r="G5" s="42">
        <v>7</v>
      </c>
      <c r="H5" s="53">
        <v>8</v>
      </c>
      <c r="I5" s="53">
        <v>9</v>
      </c>
      <c r="J5" s="42">
        <v>10</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B4" sqref="B4:B6"/>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4" t="s">
        <v>527</v>
      </c>
    </row>
    <row r="2" ht="34.5" customHeight="1" spans="1:8">
      <c r="A2" s="35" t="str">
        <f>"2025"&amp;"年新增资产配置表"</f>
        <v>2025年新增资产配置表</v>
      </c>
      <c r="B2" s="5"/>
      <c r="C2" s="5"/>
      <c r="D2" s="5"/>
      <c r="E2" s="5"/>
      <c r="F2" s="5"/>
      <c r="G2" s="5"/>
      <c r="H2" s="5"/>
    </row>
    <row r="3" ht="18.75" customHeight="1" spans="1:8">
      <c r="A3" s="36" t="str">
        <f>"单位名称："&amp;"耿马傣族佤族自治县人民政府办公室"</f>
        <v>单位名称：耿马傣族佤族自治县人民政府办公室</v>
      </c>
      <c r="B3" s="7"/>
      <c r="C3" s="37"/>
      <c r="H3" s="38" t="s">
        <v>170</v>
      </c>
    </row>
    <row r="4" ht="18.75" customHeight="1" spans="1:8">
      <c r="A4" s="10" t="s">
        <v>181</v>
      </c>
      <c r="B4" s="10" t="s">
        <v>528</v>
      </c>
      <c r="C4" s="10" t="s">
        <v>529</v>
      </c>
      <c r="D4" s="10" t="s">
        <v>530</v>
      </c>
      <c r="E4" s="10" t="s">
        <v>531</v>
      </c>
      <c r="F4" s="39" t="s">
        <v>532</v>
      </c>
      <c r="G4" s="40"/>
      <c r="H4" s="41"/>
    </row>
    <row r="5" ht="18.75" customHeight="1" spans="1:8">
      <c r="A5" s="17"/>
      <c r="B5" s="17"/>
      <c r="C5" s="17"/>
      <c r="D5" s="17"/>
      <c r="E5" s="17"/>
      <c r="F5" s="42" t="s">
        <v>509</v>
      </c>
      <c r="G5" s="42" t="s">
        <v>533</v>
      </c>
      <c r="H5" s="42" t="s">
        <v>534</v>
      </c>
    </row>
    <row r="6" ht="18.75" customHeight="1" spans="1:8">
      <c r="A6" s="43">
        <v>1</v>
      </c>
      <c r="B6" s="43">
        <v>2</v>
      </c>
      <c r="C6" s="43">
        <v>3</v>
      </c>
      <c r="D6" s="43">
        <v>4</v>
      </c>
      <c r="E6" s="43">
        <v>5</v>
      </c>
      <c r="F6" s="43">
        <v>6</v>
      </c>
      <c r="G6" s="44">
        <v>7</v>
      </c>
      <c r="H6" s="43">
        <v>8</v>
      </c>
    </row>
    <row r="7" ht="18.75" customHeight="1" spans="1:8">
      <c r="A7" s="45"/>
      <c r="B7" s="45"/>
      <c r="C7" s="45"/>
      <c r="D7" s="45"/>
      <c r="E7" s="45"/>
      <c r="F7" s="46"/>
      <c r="G7" s="23"/>
      <c r="H7" s="23"/>
    </row>
    <row r="8" ht="18.75" customHeight="1" spans="1:8">
      <c r="A8" s="47" t="s">
        <v>55</v>
      </c>
      <c r="B8" s="48"/>
      <c r="C8" s="48"/>
      <c r="D8" s="48"/>
      <c r="E8" s="48"/>
      <c r="F8" s="46"/>
      <c r="G8" s="23"/>
      <c r="H8" s="23"/>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B4" sqref="B4:B6"/>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3" t="s">
        <v>535</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"单位名称："&amp;"耿马傣族佤族自治县人民政府办公室"</f>
        <v>单位名称：耿马傣族佤族自治县人民政府办公室</v>
      </c>
      <c r="B3" s="7"/>
      <c r="C3" s="7"/>
      <c r="D3" s="7"/>
      <c r="E3" s="7"/>
      <c r="F3" s="7"/>
      <c r="G3" s="7"/>
      <c r="H3" s="8"/>
      <c r="I3" s="8"/>
      <c r="J3" s="8"/>
      <c r="K3" s="3" t="s">
        <v>170</v>
      </c>
    </row>
    <row r="4" ht="18.75" customHeight="1" spans="1:11">
      <c r="A4" s="9" t="s">
        <v>273</v>
      </c>
      <c r="B4" s="9" t="s">
        <v>183</v>
      </c>
      <c r="C4" s="9" t="s">
        <v>274</v>
      </c>
      <c r="D4" s="10" t="s">
        <v>184</v>
      </c>
      <c r="E4" s="10" t="s">
        <v>185</v>
      </c>
      <c r="F4" s="10" t="s">
        <v>275</v>
      </c>
      <c r="G4" s="10" t="s">
        <v>276</v>
      </c>
      <c r="H4" s="27" t="s">
        <v>55</v>
      </c>
      <c r="I4" s="11" t="s">
        <v>536</v>
      </c>
      <c r="J4" s="12"/>
      <c r="K4" s="13"/>
    </row>
    <row r="5" ht="18.75" customHeight="1" spans="1:11">
      <c r="A5" s="14"/>
      <c r="B5" s="14"/>
      <c r="C5" s="14"/>
      <c r="D5" s="15"/>
      <c r="E5" s="15"/>
      <c r="F5" s="15"/>
      <c r="G5" s="15"/>
      <c r="H5" s="28"/>
      <c r="I5" s="10" t="s">
        <v>58</v>
      </c>
      <c r="J5" s="10" t="s">
        <v>59</v>
      </c>
      <c r="K5" s="10" t="s">
        <v>60</v>
      </c>
    </row>
    <row r="6" ht="18.75" customHeight="1" spans="1:11">
      <c r="A6" s="16"/>
      <c r="B6" s="16"/>
      <c r="C6" s="16"/>
      <c r="D6" s="17"/>
      <c r="E6" s="17"/>
      <c r="F6" s="17"/>
      <c r="G6" s="17"/>
      <c r="H6" s="29"/>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31"/>
      <c r="I8" s="31"/>
      <c r="J8" s="31"/>
      <c r="K8" s="23"/>
    </row>
    <row r="9" ht="18.75" customHeight="1" spans="1:11">
      <c r="A9" s="20"/>
      <c r="B9" s="20"/>
      <c r="C9" s="20"/>
      <c r="D9" s="20"/>
      <c r="E9" s="20"/>
      <c r="F9" s="20"/>
      <c r="G9" s="20"/>
      <c r="H9" s="23"/>
      <c r="I9" s="23"/>
      <c r="J9" s="23"/>
      <c r="K9" s="23"/>
    </row>
    <row r="10" ht="18.75" customHeight="1" spans="1:11">
      <c r="A10" s="32" t="s">
        <v>55</v>
      </c>
      <c r="B10" s="32"/>
      <c r="C10" s="32"/>
      <c r="D10" s="32"/>
      <c r="E10" s="32"/>
      <c r="F10" s="32"/>
      <c r="G10" s="32"/>
      <c r="H10" s="31"/>
      <c r="I10" s="31"/>
      <c r="J10" s="31"/>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0"/>
  <sheetViews>
    <sheetView showZeros="0" workbookViewId="0">
      <selection activeCell="B4" sqref="B4:B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537</v>
      </c>
    </row>
    <row r="2" ht="36.75" customHeight="1" spans="1:7">
      <c r="A2" s="4" t="str">
        <f>"2025"&amp;"年部门项目中期规划预算表"</f>
        <v>2025年部门项目中期规划预算表</v>
      </c>
      <c r="B2" s="5"/>
      <c r="C2" s="5"/>
      <c r="D2" s="5"/>
      <c r="E2" s="5"/>
      <c r="F2" s="5"/>
      <c r="G2" s="5"/>
    </row>
    <row r="3" ht="18.75" customHeight="1" spans="1:7">
      <c r="A3" s="6" t="str">
        <f>"单位名称："&amp;"耿马傣族佤族自治县人民政府办公室"</f>
        <v>单位名称：耿马傣族佤族自治县人民政府办公室</v>
      </c>
      <c r="B3" s="7"/>
      <c r="C3" s="7"/>
      <c r="D3" s="7"/>
      <c r="E3" s="8"/>
      <c r="F3" s="8"/>
      <c r="G3" s="3" t="s">
        <v>170</v>
      </c>
    </row>
    <row r="4" ht="18.75" customHeight="1" spans="1:7">
      <c r="A4" s="9" t="s">
        <v>274</v>
      </c>
      <c r="B4" s="9" t="s">
        <v>273</v>
      </c>
      <c r="C4" s="9" t="s">
        <v>183</v>
      </c>
      <c r="D4" s="10" t="s">
        <v>538</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18.75" customHeight="1" spans="1:7">
      <c r="A7" s="18">
        <v>1</v>
      </c>
      <c r="B7" s="18">
        <v>2</v>
      </c>
      <c r="C7" s="18">
        <v>3</v>
      </c>
      <c r="D7" s="18">
        <v>4</v>
      </c>
      <c r="E7" s="18">
        <v>5</v>
      </c>
      <c r="F7" s="18">
        <v>6</v>
      </c>
      <c r="G7" s="19">
        <v>7</v>
      </c>
    </row>
    <row r="8" ht="18.75" customHeight="1" spans="1:7">
      <c r="A8" s="20" t="s">
        <v>70</v>
      </c>
      <c r="B8" s="21"/>
      <c r="C8" s="21"/>
      <c r="D8" s="22"/>
      <c r="E8" s="23">
        <v>4264590</v>
      </c>
      <c r="F8" s="23"/>
      <c r="G8" s="23"/>
    </row>
    <row r="9" ht="18.75" customHeight="1" spans="1:7">
      <c r="A9" s="24" t="s">
        <v>70</v>
      </c>
      <c r="B9" s="20"/>
      <c r="C9" s="20"/>
      <c r="D9" s="22"/>
      <c r="E9" s="23">
        <v>4264590</v>
      </c>
      <c r="F9" s="23"/>
      <c r="G9" s="23"/>
    </row>
    <row r="10" ht="18.75" customHeight="1" spans="1:7">
      <c r="A10" s="25"/>
      <c r="B10" s="20" t="s">
        <v>539</v>
      </c>
      <c r="C10" s="20" t="s">
        <v>300</v>
      </c>
      <c r="D10" s="22" t="s">
        <v>540</v>
      </c>
      <c r="E10" s="23">
        <v>360000</v>
      </c>
      <c r="F10" s="23"/>
      <c r="G10" s="23"/>
    </row>
    <row r="11" ht="18.75" customHeight="1" spans="1:7">
      <c r="A11" s="25"/>
      <c r="B11" s="20" t="s">
        <v>539</v>
      </c>
      <c r="C11" s="20" t="s">
        <v>304</v>
      </c>
      <c r="D11" s="22" t="s">
        <v>540</v>
      </c>
      <c r="E11" s="23">
        <v>862000</v>
      </c>
      <c r="F11" s="23"/>
      <c r="G11" s="23"/>
    </row>
    <row r="12" ht="18.75" customHeight="1" spans="1:7">
      <c r="A12" s="25"/>
      <c r="B12" s="20" t="s">
        <v>539</v>
      </c>
      <c r="C12" s="20" t="s">
        <v>294</v>
      </c>
      <c r="D12" s="22" t="s">
        <v>540</v>
      </c>
      <c r="E12" s="23">
        <v>50000</v>
      </c>
      <c r="F12" s="23"/>
      <c r="G12" s="23"/>
    </row>
    <row r="13" ht="18.75" customHeight="1" spans="1:7">
      <c r="A13" s="25"/>
      <c r="B13" s="20" t="s">
        <v>539</v>
      </c>
      <c r="C13" s="20" t="s">
        <v>306</v>
      </c>
      <c r="D13" s="22" t="s">
        <v>540</v>
      </c>
      <c r="E13" s="23">
        <v>50000</v>
      </c>
      <c r="F13" s="23"/>
      <c r="G13" s="23"/>
    </row>
    <row r="14" ht="18.75" customHeight="1" spans="1:7">
      <c r="A14" s="25"/>
      <c r="B14" s="20" t="s">
        <v>539</v>
      </c>
      <c r="C14" s="20" t="s">
        <v>282</v>
      </c>
      <c r="D14" s="22" t="s">
        <v>540</v>
      </c>
      <c r="E14" s="23">
        <v>31440</v>
      </c>
      <c r="F14" s="23"/>
      <c r="G14" s="23"/>
    </row>
    <row r="15" ht="18.75" customHeight="1" spans="1:7">
      <c r="A15" s="25"/>
      <c r="B15" s="20" t="s">
        <v>539</v>
      </c>
      <c r="C15" s="20" t="s">
        <v>284</v>
      </c>
      <c r="D15" s="22" t="s">
        <v>540</v>
      </c>
      <c r="E15" s="23">
        <v>2320000</v>
      </c>
      <c r="F15" s="23"/>
      <c r="G15" s="23"/>
    </row>
    <row r="16" ht="18.75" customHeight="1" spans="1:7">
      <c r="A16" s="25"/>
      <c r="B16" s="20" t="s">
        <v>539</v>
      </c>
      <c r="C16" s="20" t="s">
        <v>298</v>
      </c>
      <c r="D16" s="22" t="s">
        <v>540</v>
      </c>
      <c r="E16" s="23">
        <v>100000</v>
      </c>
      <c r="F16" s="23"/>
      <c r="G16" s="23"/>
    </row>
    <row r="17" ht="18.75" customHeight="1" spans="1:7">
      <c r="A17" s="25"/>
      <c r="B17" s="20" t="s">
        <v>539</v>
      </c>
      <c r="C17" s="20" t="s">
        <v>292</v>
      </c>
      <c r="D17" s="22" t="s">
        <v>540</v>
      </c>
      <c r="E17" s="23">
        <v>400000</v>
      </c>
      <c r="F17" s="23"/>
      <c r="G17" s="23"/>
    </row>
    <row r="18" ht="18.75" customHeight="1" spans="1:7">
      <c r="A18" s="25"/>
      <c r="B18" s="20" t="s">
        <v>539</v>
      </c>
      <c r="C18" s="20" t="s">
        <v>296</v>
      </c>
      <c r="D18" s="22" t="s">
        <v>540</v>
      </c>
      <c r="E18" s="23">
        <v>88150</v>
      </c>
      <c r="F18" s="23"/>
      <c r="G18" s="23"/>
    </row>
    <row r="19" ht="18.75" customHeight="1" spans="1:7">
      <c r="A19" s="25"/>
      <c r="B19" s="20" t="s">
        <v>539</v>
      </c>
      <c r="C19" s="20" t="s">
        <v>279</v>
      </c>
      <c r="D19" s="22" t="s">
        <v>540</v>
      </c>
      <c r="E19" s="23">
        <v>3000</v>
      </c>
      <c r="F19" s="23"/>
      <c r="G19" s="23"/>
    </row>
    <row r="20" ht="18.75" customHeight="1" spans="1:7">
      <c r="A20" s="22" t="s">
        <v>55</v>
      </c>
      <c r="B20" s="26"/>
      <c r="C20" s="26"/>
      <c r="D20" s="26"/>
      <c r="E20" s="23">
        <v>4264590</v>
      </c>
      <c r="F20" s="23"/>
      <c r="G20" s="23"/>
    </row>
  </sheetData>
  <mergeCells count="11">
    <mergeCell ref="A2:G2"/>
    <mergeCell ref="A3:D3"/>
    <mergeCell ref="E4:G4"/>
    <mergeCell ref="A20:D2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B4" sqref="B4:B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85"/>
      <c r="O1" s="65"/>
      <c r="P1" s="65"/>
      <c r="Q1" s="65"/>
      <c r="R1" s="65"/>
      <c r="S1" s="33" t="s">
        <v>52</v>
      </c>
    </row>
    <row r="2" ht="57.75" customHeight="1" spans="1:19">
      <c r="A2" s="135" t="str">
        <f>"2025"&amp;"年部门收入预算表"</f>
        <v>2025年部门收入预算表</v>
      </c>
      <c r="B2" s="192"/>
      <c r="C2" s="192"/>
      <c r="D2" s="192"/>
      <c r="E2" s="192"/>
      <c r="F2" s="192"/>
      <c r="G2" s="192"/>
      <c r="H2" s="192"/>
      <c r="I2" s="192"/>
      <c r="J2" s="192"/>
      <c r="K2" s="192"/>
      <c r="L2" s="192"/>
      <c r="M2" s="192"/>
      <c r="N2" s="192"/>
      <c r="O2" s="208"/>
      <c r="P2" s="208"/>
      <c r="Q2" s="208"/>
      <c r="R2" s="208"/>
      <c r="S2" s="208"/>
    </row>
    <row r="3" ht="18.75" customHeight="1" spans="1:19">
      <c r="A3" s="36" t="str">
        <f>"单位名称："&amp;"耿马傣族佤族自治县人民政府办公室"</f>
        <v>单位名称：耿马傣族佤族自治县人民政府办公室</v>
      </c>
      <c r="B3" s="193"/>
      <c r="C3" s="193"/>
      <c r="D3" s="193"/>
      <c r="E3" s="193"/>
      <c r="F3" s="193"/>
      <c r="G3" s="193"/>
      <c r="H3" s="193"/>
      <c r="I3" s="193"/>
      <c r="J3" s="209"/>
      <c r="K3" s="193"/>
      <c r="L3" s="193"/>
      <c r="M3" s="193"/>
      <c r="N3" s="193"/>
      <c r="O3" s="209"/>
      <c r="P3" s="209"/>
      <c r="Q3" s="209"/>
      <c r="R3" s="209"/>
      <c r="S3" s="33" t="s">
        <v>1</v>
      </c>
    </row>
    <row r="4" ht="18.75" customHeight="1" spans="1:19">
      <c r="A4" s="194" t="s">
        <v>53</v>
      </c>
      <c r="B4" s="195" t="s">
        <v>54</v>
      </c>
      <c r="C4" s="195" t="s">
        <v>55</v>
      </c>
      <c r="D4" s="196" t="s">
        <v>56</v>
      </c>
      <c r="E4" s="197"/>
      <c r="F4" s="197"/>
      <c r="G4" s="197"/>
      <c r="H4" s="197"/>
      <c r="I4" s="197"/>
      <c r="J4" s="210"/>
      <c r="K4" s="197"/>
      <c r="L4" s="197"/>
      <c r="M4" s="197"/>
      <c r="N4" s="211"/>
      <c r="O4" s="196" t="s">
        <v>45</v>
      </c>
      <c r="P4" s="196"/>
      <c r="Q4" s="196"/>
      <c r="R4" s="196"/>
      <c r="S4" s="214"/>
    </row>
    <row r="5" ht="18.75" customHeight="1" spans="1:19">
      <c r="A5" s="198"/>
      <c r="B5" s="199"/>
      <c r="C5" s="199"/>
      <c r="D5" s="200" t="s">
        <v>57</v>
      </c>
      <c r="E5" s="200" t="s">
        <v>58</v>
      </c>
      <c r="F5" s="200" t="s">
        <v>59</v>
      </c>
      <c r="G5" s="200" t="s">
        <v>60</v>
      </c>
      <c r="H5" s="200" t="s">
        <v>61</v>
      </c>
      <c r="I5" s="212" t="s">
        <v>62</v>
      </c>
      <c r="J5" s="212"/>
      <c r="K5" s="212"/>
      <c r="L5" s="212"/>
      <c r="M5" s="212"/>
      <c r="N5" s="203"/>
      <c r="O5" s="200" t="s">
        <v>57</v>
      </c>
      <c r="P5" s="200" t="s">
        <v>58</v>
      </c>
      <c r="Q5" s="200" t="s">
        <v>59</v>
      </c>
      <c r="R5" s="200" t="s">
        <v>60</v>
      </c>
      <c r="S5" s="200" t="s">
        <v>63</v>
      </c>
    </row>
    <row r="6" ht="18.75" customHeight="1" spans="1:19">
      <c r="A6" s="201"/>
      <c r="B6" s="202"/>
      <c r="C6" s="202"/>
      <c r="D6" s="203"/>
      <c r="E6" s="203"/>
      <c r="F6" s="203"/>
      <c r="G6" s="203"/>
      <c r="H6" s="203"/>
      <c r="I6" s="202" t="s">
        <v>57</v>
      </c>
      <c r="J6" s="202" t="s">
        <v>64</v>
      </c>
      <c r="K6" s="202" t="s">
        <v>65</v>
      </c>
      <c r="L6" s="202" t="s">
        <v>66</v>
      </c>
      <c r="M6" s="202" t="s">
        <v>67</v>
      </c>
      <c r="N6" s="202" t="s">
        <v>68</v>
      </c>
      <c r="O6" s="213"/>
      <c r="P6" s="213"/>
      <c r="Q6" s="213"/>
      <c r="R6" s="213"/>
      <c r="S6" s="203"/>
    </row>
    <row r="7" ht="18.75" customHeight="1" spans="1:19">
      <c r="A7" s="172">
        <v>1</v>
      </c>
      <c r="B7" s="172">
        <v>2</v>
      </c>
      <c r="C7" s="172">
        <v>3</v>
      </c>
      <c r="D7" s="172">
        <v>4</v>
      </c>
      <c r="E7" s="172">
        <v>5</v>
      </c>
      <c r="F7" s="172">
        <v>6</v>
      </c>
      <c r="G7" s="172">
        <v>7</v>
      </c>
      <c r="H7" s="172">
        <v>8</v>
      </c>
      <c r="I7" s="172">
        <v>9</v>
      </c>
      <c r="J7" s="172">
        <v>10</v>
      </c>
      <c r="K7" s="172">
        <v>11</v>
      </c>
      <c r="L7" s="172">
        <v>12</v>
      </c>
      <c r="M7" s="172">
        <v>13</v>
      </c>
      <c r="N7" s="172">
        <v>14</v>
      </c>
      <c r="O7" s="172">
        <v>15</v>
      </c>
      <c r="P7" s="172">
        <v>16</v>
      </c>
      <c r="Q7" s="172">
        <v>17</v>
      </c>
      <c r="R7" s="172">
        <v>18</v>
      </c>
      <c r="S7" s="172">
        <v>19</v>
      </c>
    </row>
    <row r="8" ht="18.75" customHeight="1" spans="1:19">
      <c r="A8" s="204" t="s">
        <v>69</v>
      </c>
      <c r="B8" s="205" t="s">
        <v>70</v>
      </c>
      <c r="C8" s="23">
        <v>12136558.63</v>
      </c>
      <c r="D8" s="23">
        <v>12136558.63</v>
      </c>
      <c r="E8" s="23">
        <v>12136558.63</v>
      </c>
      <c r="F8" s="23"/>
      <c r="G8" s="23"/>
      <c r="H8" s="23"/>
      <c r="I8" s="23"/>
      <c r="J8" s="23"/>
      <c r="K8" s="23"/>
      <c r="L8" s="23"/>
      <c r="M8" s="23"/>
      <c r="N8" s="23"/>
      <c r="O8" s="23"/>
      <c r="P8" s="23"/>
      <c r="Q8" s="23"/>
      <c r="R8" s="23"/>
      <c r="S8" s="23"/>
    </row>
    <row r="9" ht="18.75" customHeight="1" spans="1:19">
      <c r="A9" s="206" t="s">
        <v>55</v>
      </c>
      <c r="B9" s="207"/>
      <c r="C9" s="23">
        <v>12136558.63</v>
      </c>
      <c r="D9" s="23">
        <v>12136558.63</v>
      </c>
      <c r="E9" s="23">
        <v>12136558.63</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8"/>
  <sheetViews>
    <sheetView showZeros="0" topLeftCell="G1" workbookViewId="0">
      <selection activeCell="B4" sqref="B4:B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85"/>
      <c r="H1" s="185"/>
      <c r="J1" s="185"/>
      <c r="O1" s="34" t="s">
        <v>71</v>
      </c>
    </row>
    <row r="2" ht="42" customHeight="1" spans="1:15">
      <c r="A2" s="4" t="str">
        <f>"2025"&amp;"年部门支出预算表"</f>
        <v>2025年部门支出预算表</v>
      </c>
      <c r="B2" s="186"/>
      <c r="C2" s="186"/>
      <c r="D2" s="186"/>
      <c r="E2" s="186"/>
      <c r="F2" s="186"/>
      <c r="G2" s="186"/>
      <c r="H2" s="186"/>
      <c r="I2" s="186"/>
      <c r="J2" s="186"/>
      <c r="K2" s="186"/>
      <c r="L2" s="186"/>
      <c r="M2" s="186"/>
      <c r="N2" s="186"/>
      <c r="O2" s="186"/>
    </row>
    <row r="3" ht="18.75" customHeight="1" spans="1:15">
      <c r="A3" s="187" t="str">
        <f>"单位名称："&amp;"耿马傣族佤族自治县人民政府办公室"</f>
        <v>单位名称：耿马傣族佤族自治县人民政府办公室</v>
      </c>
      <c r="B3" s="188"/>
      <c r="C3" s="64"/>
      <c r="D3" s="2"/>
      <c r="E3" s="64"/>
      <c r="F3" s="64"/>
      <c r="G3" s="64"/>
      <c r="H3" s="2"/>
      <c r="I3" s="64"/>
      <c r="J3" s="2"/>
      <c r="K3" s="64"/>
      <c r="L3" s="64"/>
      <c r="M3" s="191"/>
      <c r="N3" s="191"/>
      <c r="O3" s="34" t="s">
        <v>1</v>
      </c>
    </row>
    <row r="4" ht="18.75" customHeight="1" spans="1:15">
      <c r="A4" s="9" t="s">
        <v>72</v>
      </c>
      <c r="B4" s="9" t="s">
        <v>73</v>
      </c>
      <c r="C4" s="9" t="s">
        <v>55</v>
      </c>
      <c r="D4" s="11" t="s">
        <v>58</v>
      </c>
      <c r="E4" s="73" t="s">
        <v>74</v>
      </c>
      <c r="F4" s="143" t="s">
        <v>75</v>
      </c>
      <c r="G4" s="9" t="s">
        <v>59</v>
      </c>
      <c r="H4" s="9" t="s">
        <v>60</v>
      </c>
      <c r="I4" s="9" t="s">
        <v>76</v>
      </c>
      <c r="J4" s="11" t="s">
        <v>77</v>
      </c>
      <c r="K4" s="12"/>
      <c r="L4" s="12"/>
      <c r="M4" s="12"/>
      <c r="N4" s="12"/>
      <c r="O4" s="13"/>
    </row>
    <row r="5" ht="29.25" customHeight="1" spans="1:15">
      <c r="A5" s="17"/>
      <c r="B5" s="17"/>
      <c r="C5" s="17"/>
      <c r="D5" s="170" t="s">
        <v>57</v>
      </c>
      <c r="E5" s="92" t="s">
        <v>74</v>
      </c>
      <c r="F5" s="92" t="s">
        <v>75</v>
      </c>
      <c r="G5" s="17"/>
      <c r="H5" s="17"/>
      <c r="I5" s="17"/>
      <c r="J5" s="170" t="s">
        <v>57</v>
      </c>
      <c r="K5" s="42" t="s">
        <v>78</v>
      </c>
      <c r="L5" s="42" t="s">
        <v>79</v>
      </c>
      <c r="M5" s="42" t="s">
        <v>80</v>
      </c>
      <c r="N5" s="42" t="s">
        <v>81</v>
      </c>
      <c r="O5" s="42" t="s">
        <v>82</v>
      </c>
    </row>
    <row r="6" ht="18.75" customHeight="1" spans="1:15">
      <c r="A6" s="121">
        <v>1</v>
      </c>
      <c r="B6" s="121">
        <v>2</v>
      </c>
      <c r="C6" s="172">
        <v>3</v>
      </c>
      <c r="D6" s="172">
        <v>4</v>
      </c>
      <c r="E6" s="172">
        <v>5</v>
      </c>
      <c r="F6" s="172">
        <v>6</v>
      </c>
      <c r="G6" s="172">
        <v>7</v>
      </c>
      <c r="H6" s="172">
        <v>8</v>
      </c>
      <c r="I6" s="172">
        <v>9</v>
      </c>
      <c r="J6" s="172">
        <v>10</v>
      </c>
      <c r="K6" s="172">
        <v>11</v>
      </c>
      <c r="L6" s="172">
        <v>12</v>
      </c>
      <c r="M6" s="172">
        <v>13</v>
      </c>
      <c r="N6" s="172">
        <v>14</v>
      </c>
      <c r="O6" s="172">
        <v>15</v>
      </c>
    </row>
    <row r="7" ht="18.75" customHeight="1" spans="1:15">
      <c r="A7" s="183" t="s">
        <v>83</v>
      </c>
      <c r="B7" s="183" t="s">
        <v>84</v>
      </c>
      <c r="C7" s="23">
        <v>10209353.23</v>
      </c>
      <c r="D7" s="23">
        <v>10209353.23</v>
      </c>
      <c r="E7" s="23">
        <v>5944763.23</v>
      </c>
      <c r="F7" s="23">
        <v>4264590</v>
      </c>
      <c r="G7" s="23"/>
      <c r="H7" s="23"/>
      <c r="I7" s="23"/>
      <c r="J7" s="23"/>
      <c r="K7" s="23"/>
      <c r="L7" s="23"/>
      <c r="M7" s="23"/>
      <c r="N7" s="23"/>
      <c r="O7" s="23"/>
    </row>
    <row r="8" ht="18.75" customHeight="1" spans="1:15">
      <c r="A8" s="183" t="str">
        <f>" "&amp;"20103"</f>
        <v> 20103</v>
      </c>
      <c r="B8" s="183" t="str">
        <f>"  "&amp;"政府办公厅（室）及相关机构事务"</f>
        <v>  政府办公厅（室）及相关机构事务</v>
      </c>
      <c r="C8" s="23">
        <v>10209353.23</v>
      </c>
      <c r="D8" s="23">
        <v>10209353.23</v>
      </c>
      <c r="E8" s="23">
        <v>5944763.23</v>
      </c>
      <c r="F8" s="23">
        <v>4264590</v>
      </c>
      <c r="G8" s="23"/>
      <c r="H8" s="23"/>
      <c r="I8" s="23"/>
      <c r="J8" s="23"/>
      <c r="K8" s="23"/>
      <c r="L8" s="23"/>
      <c r="M8" s="23"/>
      <c r="N8" s="23"/>
      <c r="O8" s="23"/>
    </row>
    <row r="9" ht="18.75" customHeight="1" spans="1:15">
      <c r="A9" s="21" t="str">
        <f>"  "&amp;"2010301"</f>
        <v>  2010301</v>
      </c>
      <c r="B9" s="139" t="str">
        <f>"    "&amp;"行政运行"</f>
        <v>    行政运行</v>
      </c>
      <c r="C9" s="23">
        <v>5944763.23</v>
      </c>
      <c r="D9" s="23">
        <v>5944763.23</v>
      </c>
      <c r="E9" s="23">
        <v>5944763.23</v>
      </c>
      <c r="F9" s="23"/>
      <c r="G9" s="23"/>
      <c r="H9" s="23"/>
      <c r="I9" s="23"/>
      <c r="J9" s="23"/>
      <c r="K9" s="23"/>
      <c r="L9" s="23"/>
      <c r="M9" s="23"/>
      <c r="N9" s="23"/>
      <c r="O9" s="23"/>
    </row>
    <row r="10" ht="18.75" customHeight="1" spans="1:15">
      <c r="A10" s="21" t="str">
        <f>"  "&amp;"2010302"</f>
        <v>  2010302</v>
      </c>
      <c r="B10" s="139" t="str">
        <f>"    "&amp;"一般行政管理事务"</f>
        <v>    一般行政管理事务</v>
      </c>
      <c r="C10" s="23">
        <v>4261590</v>
      </c>
      <c r="D10" s="23">
        <v>4261590</v>
      </c>
      <c r="E10" s="23"/>
      <c r="F10" s="23">
        <v>4261590</v>
      </c>
      <c r="G10" s="23"/>
      <c r="H10" s="23"/>
      <c r="I10" s="23"/>
      <c r="J10" s="23"/>
      <c r="K10" s="23"/>
      <c r="L10" s="23"/>
      <c r="M10" s="23"/>
      <c r="N10" s="23"/>
      <c r="O10" s="23"/>
    </row>
    <row r="11" ht="18.75" customHeight="1" spans="1:15">
      <c r="A11" s="21" t="str">
        <f>"  "&amp;"2010399"</f>
        <v>  2010399</v>
      </c>
      <c r="B11" s="139" t="str">
        <f>"    "&amp;"其他政府办公厅（室）及相关机构事务支出"</f>
        <v>    其他政府办公厅（室）及相关机构事务支出</v>
      </c>
      <c r="C11" s="23">
        <v>3000</v>
      </c>
      <c r="D11" s="23">
        <v>3000</v>
      </c>
      <c r="E11" s="23"/>
      <c r="F11" s="23">
        <v>3000</v>
      </c>
      <c r="G11" s="23"/>
      <c r="H11" s="23"/>
      <c r="I11" s="23"/>
      <c r="J11" s="23"/>
      <c r="K11" s="23"/>
      <c r="L11" s="23"/>
      <c r="M11" s="23"/>
      <c r="N11" s="23"/>
      <c r="O11" s="23"/>
    </row>
    <row r="12" ht="18.75" customHeight="1" spans="1:15">
      <c r="A12" s="183" t="s">
        <v>85</v>
      </c>
      <c r="B12" s="183" t="s">
        <v>86</v>
      </c>
      <c r="C12" s="23">
        <v>1048928.64</v>
      </c>
      <c r="D12" s="23">
        <v>1048928.64</v>
      </c>
      <c r="E12" s="23">
        <v>1048928.64</v>
      </c>
      <c r="F12" s="23"/>
      <c r="G12" s="23"/>
      <c r="H12" s="23"/>
      <c r="I12" s="23"/>
      <c r="J12" s="23"/>
      <c r="K12" s="23"/>
      <c r="L12" s="23"/>
      <c r="M12" s="23"/>
      <c r="N12" s="23"/>
      <c r="O12" s="23"/>
    </row>
    <row r="13" ht="18.75" customHeight="1" spans="1:15">
      <c r="A13" s="183" t="str">
        <f>" "&amp;"20805"</f>
        <v> 20805</v>
      </c>
      <c r="B13" s="183" t="str">
        <f>"  "&amp;"行政事业单位养老支出"</f>
        <v>  行政事业单位养老支出</v>
      </c>
      <c r="C13" s="23">
        <v>1042441.8</v>
      </c>
      <c r="D13" s="23">
        <v>1042441.8</v>
      </c>
      <c r="E13" s="23">
        <v>1042441.8</v>
      </c>
      <c r="F13" s="23"/>
      <c r="G13" s="23"/>
      <c r="H13" s="23"/>
      <c r="I13" s="23"/>
      <c r="J13" s="23"/>
      <c r="K13" s="23"/>
      <c r="L13" s="23"/>
      <c r="M13" s="23"/>
      <c r="N13" s="23"/>
      <c r="O13" s="23"/>
    </row>
    <row r="14" ht="18.75" customHeight="1" spans="1:15">
      <c r="A14" s="21" t="str">
        <f>"  "&amp;"2080501"</f>
        <v>  2080501</v>
      </c>
      <c r="B14" s="139" t="str">
        <f>"    "&amp;"行政单位离退休"</f>
        <v>    行政单位离退休</v>
      </c>
      <c r="C14" s="23">
        <v>325110.6</v>
      </c>
      <c r="D14" s="23">
        <v>325110.6</v>
      </c>
      <c r="E14" s="23">
        <v>325110.6</v>
      </c>
      <c r="F14" s="23"/>
      <c r="G14" s="23"/>
      <c r="H14" s="23"/>
      <c r="I14" s="23"/>
      <c r="J14" s="23"/>
      <c r="K14" s="23"/>
      <c r="L14" s="23"/>
      <c r="M14" s="23"/>
      <c r="N14" s="23"/>
      <c r="O14" s="23"/>
    </row>
    <row r="15" ht="18.75" customHeight="1" spans="1:15">
      <c r="A15" s="21" t="str">
        <f>"  "&amp;"2080505"</f>
        <v>  2080505</v>
      </c>
      <c r="B15" s="139" t="str">
        <f>"    "&amp;"机关事业单位基本养老保险缴费支出"</f>
        <v>    机关事业单位基本养老保险缴费支出</v>
      </c>
      <c r="C15" s="23">
        <v>717331.2</v>
      </c>
      <c r="D15" s="23">
        <v>717331.2</v>
      </c>
      <c r="E15" s="23">
        <v>717331.2</v>
      </c>
      <c r="F15" s="23"/>
      <c r="G15" s="23"/>
      <c r="H15" s="23"/>
      <c r="I15" s="23"/>
      <c r="J15" s="23"/>
      <c r="K15" s="23"/>
      <c r="L15" s="23"/>
      <c r="M15" s="23"/>
      <c r="N15" s="23"/>
      <c r="O15" s="23"/>
    </row>
    <row r="16" ht="18.75" customHeight="1" spans="1:15">
      <c r="A16" s="21" t="str">
        <f>"  "&amp;"2080506"</f>
        <v>  2080506</v>
      </c>
      <c r="B16" s="139" t="str">
        <f>"    "&amp;"机关事业单位职业年金缴费支出"</f>
        <v>    机关事业单位职业年金缴费支出</v>
      </c>
      <c r="C16" s="23"/>
      <c r="D16" s="23"/>
      <c r="E16" s="23"/>
      <c r="F16" s="23"/>
      <c r="G16" s="23"/>
      <c r="H16" s="23"/>
      <c r="I16" s="23"/>
      <c r="J16" s="23"/>
      <c r="K16" s="23"/>
      <c r="L16" s="23"/>
      <c r="M16" s="23"/>
      <c r="N16" s="23"/>
      <c r="O16" s="23"/>
    </row>
    <row r="17" ht="18.75" customHeight="1" spans="1:15">
      <c r="A17" s="183" t="str">
        <f>" "&amp;"20808"</f>
        <v> 20808</v>
      </c>
      <c r="B17" s="183" t="str">
        <f>"  "&amp;"抚恤"</f>
        <v>  抚恤</v>
      </c>
      <c r="C17" s="23">
        <v>6486.84</v>
      </c>
      <c r="D17" s="23">
        <v>6486.84</v>
      </c>
      <c r="E17" s="23">
        <v>6486.84</v>
      </c>
      <c r="F17" s="23"/>
      <c r="G17" s="23"/>
      <c r="H17" s="23"/>
      <c r="I17" s="23"/>
      <c r="J17" s="23"/>
      <c r="K17" s="23"/>
      <c r="L17" s="23"/>
      <c r="M17" s="23"/>
      <c r="N17" s="23"/>
      <c r="O17" s="23"/>
    </row>
    <row r="18" ht="18.75" customHeight="1" spans="1:15">
      <c r="A18" s="21" t="str">
        <f>"  "&amp;"2080801"</f>
        <v>  2080801</v>
      </c>
      <c r="B18" s="139" t="str">
        <f>"    "&amp;"死亡抚恤"</f>
        <v>    死亡抚恤</v>
      </c>
      <c r="C18" s="23">
        <v>6486.84</v>
      </c>
      <c r="D18" s="23">
        <v>6486.84</v>
      </c>
      <c r="E18" s="23">
        <v>6486.84</v>
      </c>
      <c r="F18" s="23"/>
      <c r="G18" s="23"/>
      <c r="H18" s="23"/>
      <c r="I18" s="23"/>
      <c r="J18" s="23"/>
      <c r="K18" s="23"/>
      <c r="L18" s="23"/>
      <c r="M18" s="23"/>
      <c r="N18" s="23"/>
      <c r="O18" s="23"/>
    </row>
    <row r="19" ht="18.75" customHeight="1" spans="1:15">
      <c r="A19" s="183" t="s">
        <v>87</v>
      </c>
      <c r="B19" s="183" t="s">
        <v>88</v>
      </c>
      <c r="C19" s="23">
        <v>340278.36</v>
      </c>
      <c r="D19" s="23">
        <v>340278.36</v>
      </c>
      <c r="E19" s="23">
        <v>340278.36</v>
      </c>
      <c r="F19" s="23"/>
      <c r="G19" s="23"/>
      <c r="H19" s="23"/>
      <c r="I19" s="23"/>
      <c r="J19" s="23"/>
      <c r="K19" s="23"/>
      <c r="L19" s="23"/>
      <c r="M19" s="23"/>
      <c r="N19" s="23"/>
      <c r="O19" s="23"/>
    </row>
    <row r="20" ht="18.75" customHeight="1" spans="1:15">
      <c r="A20" s="183" t="str">
        <f>" "&amp;"21011"</f>
        <v> 21011</v>
      </c>
      <c r="B20" s="183" t="str">
        <f>"  "&amp;"行政事业单位医疗"</f>
        <v>  行政事业单位医疗</v>
      </c>
      <c r="C20" s="23">
        <v>340278.36</v>
      </c>
      <c r="D20" s="23">
        <v>340278.36</v>
      </c>
      <c r="E20" s="23">
        <v>340278.36</v>
      </c>
      <c r="F20" s="23"/>
      <c r="G20" s="23"/>
      <c r="H20" s="23"/>
      <c r="I20" s="23"/>
      <c r="J20" s="23"/>
      <c r="K20" s="23"/>
      <c r="L20" s="23"/>
      <c r="M20" s="23"/>
      <c r="N20" s="23"/>
      <c r="O20" s="23"/>
    </row>
    <row r="21" ht="18.75" customHeight="1" spans="1:15">
      <c r="A21" s="21" t="str">
        <f>"  "&amp;"2101101"</f>
        <v>  2101101</v>
      </c>
      <c r="B21" s="139" t="str">
        <f>"    "&amp;"行政单位医疗"</f>
        <v>    行政单位医疗</v>
      </c>
      <c r="C21" s="23">
        <v>291203.38</v>
      </c>
      <c r="D21" s="23">
        <v>291203.38</v>
      </c>
      <c r="E21" s="23">
        <v>291203.38</v>
      </c>
      <c r="F21" s="23"/>
      <c r="G21" s="23"/>
      <c r="H21" s="23"/>
      <c r="I21" s="23"/>
      <c r="J21" s="23"/>
      <c r="K21" s="23"/>
      <c r="L21" s="23"/>
      <c r="M21" s="23"/>
      <c r="N21" s="23"/>
      <c r="O21" s="23"/>
    </row>
    <row r="22" ht="18.75" customHeight="1" spans="1:15">
      <c r="A22" s="21" t="str">
        <f>"  "&amp;"2101102"</f>
        <v>  2101102</v>
      </c>
      <c r="B22" s="139" t="str">
        <f>"    "&amp;"事业单位医疗"</f>
        <v>    事业单位医疗</v>
      </c>
      <c r="C22" s="23">
        <v>27112.34</v>
      </c>
      <c r="D22" s="23">
        <v>27112.34</v>
      </c>
      <c r="E22" s="23">
        <v>27112.34</v>
      </c>
      <c r="F22" s="23"/>
      <c r="G22" s="23"/>
      <c r="H22" s="23"/>
      <c r="I22" s="23"/>
      <c r="J22" s="23"/>
      <c r="K22" s="23"/>
      <c r="L22" s="23"/>
      <c r="M22" s="23"/>
      <c r="N22" s="23"/>
      <c r="O22" s="23"/>
    </row>
    <row r="23" ht="18.75" customHeight="1" spans="1:15">
      <c r="A23" s="21" t="str">
        <f>"  "&amp;"2101103"</f>
        <v>  2101103</v>
      </c>
      <c r="B23" s="139" t="str">
        <f>"    "&amp;"公务员医疗补助"</f>
        <v>    公务员医疗补助</v>
      </c>
      <c r="C23" s="23"/>
      <c r="D23" s="23"/>
      <c r="E23" s="23"/>
      <c r="F23" s="23"/>
      <c r="G23" s="23"/>
      <c r="H23" s="23"/>
      <c r="I23" s="23"/>
      <c r="J23" s="23"/>
      <c r="K23" s="23"/>
      <c r="L23" s="23"/>
      <c r="M23" s="23"/>
      <c r="N23" s="23"/>
      <c r="O23" s="23"/>
    </row>
    <row r="24" ht="18.75" customHeight="1" spans="1:15">
      <c r="A24" s="21" t="str">
        <f>"  "&amp;"2101199"</f>
        <v>  2101199</v>
      </c>
      <c r="B24" s="139" t="str">
        <f>"    "&amp;"其他行政事业单位医疗支出"</f>
        <v>    其他行政事业单位医疗支出</v>
      </c>
      <c r="C24" s="23">
        <v>21962.64</v>
      </c>
      <c r="D24" s="23">
        <v>21962.64</v>
      </c>
      <c r="E24" s="23">
        <v>21962.64</v>
      </c>
      <c r="F24" s="23"/>
      <c r="G24" s="23"/>
      <c r="H24" s="23"/>
      <c r="I24" s="23"/>
      <c r="J24" s="23"/>
      <c r="K24" s="23"/>
      <c r="L24" s="23"/>
      <c r="M24" s="23"/>
      <c r="N24" s="23"/>
      <c r="O24" s="23"/>
    </row>
    <row r="25" ht="18.75" customHeight="1" spans="1:15">
      <c r="A25" s="183" t="s">
        <v>89</v>
      </c>
      <c r="B25" s="183" t="s">
        <v>90</v>
      </c>
      <c r="C25" s="23">
        <v>537998.4</v>
      </c>
      <c r="D25" s="23">
        <v>537998.4</v>
      </c>
      <c r="E25" s="23">
        <v>537998.4</v>
      </c>
      <c r="F25" s="23"/>
      <c r="G25" s="23"/>
      <c r="H25" s="23"/>
      <c r="I25" s="23"/>
      <c r="J25" s="23"/>
      <c r="K25" s="23"/>
      <c r="L25" s="23"/>
      <c r="M25" s="23"/>
      <c r="N25" s="23"/>
      <c r="O25" s="23"/>
    </row>
    <row r="26" ht="18.75" customHeight="1" spans="1:15">
      <c r="A26" s="183" t="str">
        <f>" "&amp;"22102"</f>
        <v> 22102</v>
      </c>
      <c r="B26" s="183" t="str">
        <f>"  "&amp;"住房改革支出"</f>
        <v>  住房改革支出</v>
      </c>
      <c r="C26" s="23">
        <v>537998.4</v>
      </c>
      <c r="D26" s="23">
        <v>537998.4</v>
      </c>
      <c r="E26" s="23">
        <v>537998.4</v>
      </c>
      <c r="F26" s="23"/>
      <c r="G26" s="23"/>
      <c r="H26" s="23"/>
      <c r="I26" s="23"/>
      <c r="J26" s="23"/>
      <c r="K26" s="23"/>
      <c r="L26" s="23"/>
      <c r="M26" s="23"/>
      <c r="N26" s="23"/>
      <c r="O26" s="23"/>
    </row>
    <row r="27" ht="18.75" customHeight="1" spans="1:15">
      <c r="A27" s="21" t="str">
        <f>"  "&amp;"2210201"</f>
        <v>  2210201</v>
      </c>
      <c r="B27" s="139" t="str">
        <f>"    "&amp;"住房公积金"</f>
        <v>    住房公积金</v>
      </c>
      <c r="C27" s="23">
        <v>537998.4</v>
      </c>
      <c r="D27" s="23">
        <v>537998.4</v>
      </c>
      <c r="E27" s="23">
        <v>537998.4</v>
      </c>
      <c r="F27" s="23"/>
      <c r="G27" s="23"/>
      <c r="H27" s="23"/>
      <c r="I27" s="23"/>
      <c r="J27" s="23"/>
      <c r="K27" s="23"/>
      <c r="L27" s="23"/>
      <c r="M27" s="23"/>
      <c r="N27" s="23"/>
      <c r="O27" s="23"/>
    </row>
    <row r="28" ht="18.75" customHeight="1" spans="1:15">
      <c r="A28" s="189" t="s">
        <v>91</v>
      </c>
      <c r="B28" s="190" t="s">
        <v>91</v>
      </c>
      <c r="C28" s="23">
        <v>12136558.63</v>
      </c>
      <c r="D28" s="23">
        <v>12136558.63</v>
      </c>
      <c r="E28" s="23">
        <v>7871968.63</v>
      </c>
      <c r="F28" s="23">
        <v>4264590</v>
      </c>
      <c r="G28" s="23"/>
      <c r="H28" s="23"/>
      <c r="I28" s="23"/>
      <c r="J28" s="23"/>
      <c r="K28" s="23"/>
      <c r="L28" s="23"/>
      <c r="M28" s="23"/>
      <c r="N28" s="23"/>
      <c r="O28" s="23"/>
    </row>
  </sheetData>
  <mergeCells count="11">
    <mergeCell ref="A2:O2"/>
    <mergeCell ref="A3:L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workbookViewId="0">
      <selection activeCell="B5" sqref="B5:B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4" t="s">
        <v>92</v>
      </c>
    </row>
    <row r="2" ht="36" customHeight="1" spans="1:4">
      <c r="A2" s="4" t="str">
        <f>"2025"&amp;"年部门财政拨款收支预算总表"</f>
        <v>2025年部门财政拨款收支预算总表</v>
      </c>
      <c r="B2" s="175"/>
      <c r="C2" s="175"/>
      <c r="D2" s="175"/>
    </row>
    <row r="3" ht="18.75" customHeight="1" spans="1:4">
      <c r="A3" s="6" t="str">
        <f>"单位名称："&amp;"耿马傣族佤族自治县人民政府办公室"</f>
        <v>单位名称：耿马傣族佤族自治县人民政府办公室</v>
      </c>
      <c r="B3" s="176"/>
      <c r="C3" s="176"/>
      <c r="D3" s="34" t="s">
        <v>1</v>
      </c>
    </row>
    <row r="4" ht="18.75" customHeight="1" spans="1:4">
      <c r="A4" s="11" t="s">
        <v>2</v>
      </c>
      <c r="B4" s="13"/>
      <c r="C4" s="11" t="s">
        <v>3</v>
      </c>
      <c r="D4" s="13"/>
    </row>
    <row r="5" ht="18.75" customHeight="1" spans="1:4">
      <c r="A5" s="27" t="s">
        <v>4</v>
      </c>
      <c r="B5" s="108" t="str">
        <f t="shared" ref="B5:D5" si="0">"2025"&amp;"年预算数"</f>
        <v>2025年预算数</v>
      </c>
      <c r="C5" s="27" t="s">
        <v>93</v>
      </c>
      <c r="D5" s="108" t="str">
        <f t="shared" si="0"/>
        <v>2025年预算数</v>
      </c>
    </row>
    <row r="6" ht="18.75" customHeight="1" spans="1:4">
      <c r="A6" s="29"/>
      <c r="B6" s="17"/>
      <c r="C6" s="29"/>
      <c r="D6" s="17"/>
    </row>
    <row r="7" ht="18.75" customHeight="1" spans="1:4">
      <c r="A7" s="177" t="s">
        <v>94</v>
      </c>
      <c r="B7" s="23">
        <v>12136558.63</v>
      </c>
      <c r="C7" s="178" t="s">
        <v>95</v>
      </c>
      <c r="D7" s="23">
        <v>12136558.63</v>
      </c>
    </row>
    <row r="8" ht="18.75" customHeight="1" spans="1:4">
      <c r="A8" s="179" t="s">
        <v>96</v>
      </c>
      <c r="B8" s="23">
        <v>12136558.63</v>
      </c>
      <c r="C8" s="178" t="s">
        <v>97</v>
      </c>
      <c r="D8" s="23">
        <v>10209353.23</v>
      </c>
    </row>
    <row r="9" ht="18.75" customHeight="1" spans="1:4">
      <c r="A9" s="179" t="s">
        <v>98</v>
      </c>
      <c r="B9" s="23"/>
      <c r="C9" s="178" t="s">
        <v>99</v>
      </c>
      <c r="D9" s="23"/>
    </row>
    <row r="10" ht="18.75" customHeight="1" spans="1:4">
      <c r="A10" s="179" t="s">
        <v>100</v>
      </c>
      <c r="B10" s="23"/>
      <c r="C10" s="178" t="s">
        <v>101</v>
      </c>
      <c r="D10" s="23"/>
    </row>
    <row r="11" ht="18.75" customHeight="1" spans="1:4">
      <c r="A11" s="179" t="s">
        <v>102</v>
      </c>
      <c r="B11" s="23"/>
      <c r="C11" s="178" t="s">
        <v>103</v>
      </c>
      <c r="D11" s="23"/>
    </row>
    <row r="12" ht="18.75" customHeight="1" spans="1:4">
      <c r="A12" s="179" t="s">
        <v>96</v>
      </c>
      <c r="B12" s="23"/>
      <c r="C12" s="178" t="s">
        <v>104</v>
      </c>
      <c r="D12" s="23"/>
    </row>
    <row r="13" ht="18.75" customHeight="1" spans="1:4">
      <c r="A13" s="179" t="s">
        <v>98</v>
      </c>
      <c r="B13" s="23"/>
      <c r="C13" s="178" t="s">
        <v>105</v>
      </c>
      <c r="D13" s="23"/>
    </row>
    <row r="14" ht="18.75" customHeight="1" spans="1:4">
      <c r="A14" s="179" t="s">
        <v>100</v>
      </c>
      <c r="B14" s="23"/>
      <c r="C14" s="178" t="s">
        <v>106</v>
      </c>
      <c r="D14" s="23"/>
    </row>
    <row r="15" ht="18.75" customHeight="1" spans="1:4">
      <c r="A15" s="180"/>
      <c r="B15" s="23"/>
      <c r="C15" s="21" t="s">
        <v>107</v>
      </c>
      <c r="D15" s="23">
        <v>1048928.64</v>
      </c>
    </row>
    <row r="16" ht="18.75" customHeight="1" spans="1:4">
      <c r="A16" s="181"/>
      <c r="B16" s="23"/>
      <c r="C16" s="21" t="s">
        <v>108</v>
      </c>
      <c r="D16" s="23">
        <v>340278.36</v>
      </c>
    </row>
    <row r="17" ht="18.75" customHeight="1" spans="1:4">
      <c r="A17" s="182"/>
      <c r="B17" s="23"/>
      <c r="C17" s="21" t="s">
        <v>109</v>
      </c>
      <c r="D17" s="23"/>
    </row>
    <row r="18" ht="18.75" customHeight="1" spans="1:4">
      <c r="A18" s="182"/>
      <c r="B18" s="23"/>
      <c r="C18" s="21" t="s">
        <v>110</v>
      </c>
      <c r="D18" s="23"/>
    </row>
    <row r="19" ht="18.75" customHeight="1" spans="1:4">
      <c r="A19" s="182"/>
      <c r="B19" s="23"/>
      <c r="C19" s="21" t="s">
        <v>111</v>
      </c>
      <c r="D19" s="23"/>
    </row>
    <row r="20" ht="18.75" customHeight="1" spans="1:4">
      <c r="A20" s="182"/>
      <c r="B20" s="23"/>
      <c r="C20" s="21" t="s">
        <v>112</v>
      </c>
      <c r="D20" s="23"/>
    </row>
    <row r="21" ht="18.75" customHeight="1" spans="1:4">
      <c r="A21" s="182"/>
      <c r="B21" s="23"/>
      <c r="C21" s="21" t="s">
        <v>113</v>
      </c>
      <c r="D21" s="23"/>
    </row>
    <row r="22" ht="18.75" customHeight="1" spans="1:4">
      <c r="A22" s="182"/>
      <c r="B22" s="23"/>
      <c r="C22" s="21" t="s">
        <v>114</v>
      </c>
      <c r="D22" s="23"/>
    </row>
    <row r="23" ht="18.75" customHeight="1" spans="1:4">
      <c r="A23" s="182"/>
      <c r="B23" s="23"/>
      <c r="C23" s="21" t="s">
        <v>115</v>
      </c>
      <c r="D23" s="23"/>
    </row>
    <row r="24" ht="18.75" customHeight="1" spans="1:4">
      <c r="A24" s="182"/>
      <c r="B24" s="23"/>
      <c r="C24" s="21" t="s">
        <v>116</v>
      </c>
      <c r="D24" s="23"/>
    </row>
    <row r="25" ht="18.75" customHeight="1" spans="1:4">
      <c r="A25" s="182"/>
      <c r="B25" s="23"/>
      <c r="C25" s="21" t="s">
        <v>117</v>
      </c>
      <c r="D25" s="23"/>
    </row>
    <row r="26" ht="18.75" customHeight="1" spans="1:4">
      <c r="A26" s="182"/>
      <c r="B26" s="23"/>
      <c r="C26" s="21" t="s">
        <v>118</v>
      </c>
      <c r="D26" s="23">
        <v>537998.4</v>
      </c>
    </row>
    <row r="27" ht="18.75" customHeight="1" spans="1:4">
      <c r="A27" s="180"/>
      <c r="B27" s="23"/>
      <c r="C27" s="21" t="s">
        <v>119</v>
      </c>
      <c r="D27" s="23"/>
    </row>
    <row r="28" ht="18.75" customHeight="1" spans="1:4">
      <c r="A28" s="181"/>
      <c r="B28" s="23"/>
      <c r="C28" s="21" t="s">
        <v>120</v>
      </c>
      <c r="D28" s="23"/>
    </row>
    <row r="29" ht="18.75" customHeight="1" spans="1:4">
      <c r="A29" s="182"/>
      <c r="B29" s="23"/>
      <c r="C29" s="21" t="s">
        <v>121</v>
      </c>
      <c r="D29" s="23"/>
    </row>
    <row r="30" ht="18.75" customHeight="1" spans="1:4">
      <c r="A30" s="182"/>
      <c r="B30" s="23"/>
      <c r="C30" s="21" t="s">
        <v>122</v>
      </c>
      <c r="D30" s="23"/>
    </row>
    <row r="31" ht="18.75" customHeight="1" spans="1:4">
      <c r="A31" s="182"/>
      <c r="B31" s="23"/>
      <c r="C31" s="21" t="s">
        <v>123</v>
      </c>
      <c r="D31" s="23"/>
    </row>
    <row r="32" ht="18.75" customHeight="1" spans="1:4">
      <c r="A32" s="182"/>
      <c r="B32" s="23"/>
      <c r="C32" s="21" t="s">
        <v>124</v>
      </c>
      <c r="D32" s="23"/>
    </row>
    <row r="33" ht="18.75" customHeight="1" spans="1:4">
      <c r="A33" s="182"/>
      <c r="B33" s="23"/>
      <c r="C33" s="21" t="s">
        <v>125</v>
      </c>
      <c r="D33" s="23"/>
    </row>
    <row r="34" ht="18.75" customHeight="1" spans="1:4">
      <c r="A34" s="180"/>
      <c r="B34" s="23"/>
      <c r="C34" s="183" t="s">
        <v>126</v>
      </c>
      <c r="D34" s="23"/>
    </row>
    <row r="35" ht="18.75" customHeight="1" spans="1:4">
      <c r="A35" s="181" t="s">
        <v>127</v>
      </c>
      <c r="B35" s="184">
        <v>12136558.63</v>
      </c>
      <c r="C35" s="180" t="s">
        <v>51</v>
      </c>
      <c r="D35" s="184">
        <v>12136558.63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6"/>
  <sheetViews>
    <sheetView showZeros="0" workbookViewId="0">
      <selection activeCell="B5" sqref="B5:B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65"/>
      <c r="B1" s="165"/>
      <c r="C1" s="165"/>
      <c r="D1" s="51"/>
      <c r="E1" s="165"/>
      <c r="F1" s="54"/>
      <c r="G1" s="34" t="s">
        <v>128</v>
      </c>
    </row>
    <row r="2" ht="39" customHeight="1" spans="1:7">
      <c r="A2" s="4" t="str">
        <f>"2025"&amp;"年一般公共预算支出预算表（按功能科目分类）"</f>
        <v>2025年一般公共预算支出预算表（按功能科目分类）</v>
      </c>
      <c r="B2" s="107"/>
      <c r="C2" s="107"/>
      <c r="D2" s="107"/>
      <c r="E2" s="107"/>
      <c r="F2" s="107"/>
      <c r="G2" s="107"/>
    </row>
    <row r="3" ht="18.75" customHeight="1" spans="1:7">
      <c r="A3" s="6" t="str">
        <f>"单位名称："&amp;"耿马傣族佤族自治县人民政府办公室"</f>
        <v>单位名称：耿马傣族佤族自治县人民政府办公室</v>
      </c>
      <c r="B3" s="166"/>
      <c r="C3" s="51"/>
      <c r="D3" s="51"/>
      <c r="E3" s="51"/>
      <c r="F3" s="54"/>
      <c r="G3" s="34" t="s">
        <v>1</v>
      </c>
    </row>
    <row r="4" ht="18.75" customHeight="1" spans="1:7">
      <c r="A4" s="167" t="s">
        <v>129</v>
      </c>
      <c r="B4" s="168"/>
      <c r="C4" s="108" t="s">
        <v>55</v>
      </c>
      <c r="D4" s="137" t="s">
        <v>74</v>
      </c>
      <c r="E4" s="12"/>
      <c r="F4" s="13"/>
      <c r="G4" s="130" t="s">
        <v>75</v>
      </c>
    </row>
    <row r="5" ht="18.75" customHeight="1" spans="1:7">
      <c r="A5" s="169" t="s">
        <v>72</v>
      </c>
      <c r="B5" s="169" t="s">
        <v>73</v>
      </c>
      <c r="C5" s="29"/>
      <c r="D5" s="170" t="s">
        <v>57</v>
      </c>
      <c r="E5" s="170" t="s">
        <v>130</v>
      </c>
      <c r="F5" s="170" t="s">
        <v>131</v>
      </c>
      <c r="G5" s="93"/>
    </row>
    <row r="6" ht="18.75" customHeight="1" spans="1:7">
      <c r="A6" s="171" t="s">
        <v>132</v>
      </c>
      <c r="B6" s="171" t="s">
        <v>133</v>
      </c>
      <c r="C6" s="171" t="s">
        <v>134</v>
      </c>
      <c r="D6" s="172">
        <v>4</v>
      </c>
      <c r="E6" s="173" t="s">
        <v>135</v>
      </c>
      <c r="F6" s="173" t="s">
        <v>136</v>
      </c>
      <c r="G6" s="171" t="s">
        <v>137</v>
      </c>
    </row>
    <row r="7" ht="18.75" customHeight="1" spans="1:7">
      <c r="A7" s="122" t="s">
        <v>83</v>
      </c>
      <c r="B7" s="122" t="s">
        <v>84</v>
      </c>
      <c r="C7" s="23">
        <v>10209353.23</v>
      </c>
      <c r="D7" s="23">
        <v>5944763.23</v>
      </c>
      <c r="E7" s="23">
        <v>5150293.75</v>
      </c>
      <c r="F7" s="23">
        <v>794469.48</v>
      </c>
      <c r="G7" s="23">
        <v>4264590</v>
      </c>
    </row>
    <row r="8" ht="18.75" customHeight="1" spans="1:7">
      <c r="A8" s="124" t="s">
        <v>138</v>
      </c>
      <c r="B8" s="124" t="s">
        <v>139</v>
      </c>
      <c r="C8" s="23">
        <v>10209353.23</v>
      </c>
      <c r="D8" s="23">
        <v>5944763.23</v>
      </c>
      <c r="E8" s="23">
        <v>5150293.75</v>
      </c>
      <c r="F8" s="23">
        <v>794469.48</v>
      </c>
      <c r="G8" s="23">
        <v>4264590</v>
      </c>
    </row>
    <row r="9" ht="18.75" customHeight="1" spans="1:7">
      <c r="A9" s="174" t="s">
        <v>140</v>
      </c>
      <c r="B9" s="174" t="s">
        <v>141</v>
      </c>
      <c r="C9" s="23">
        <v>5944763.23</v>
      </c>
      <c r="D9" s="23">
        <v>5944763.23</v>
      </c>
      <c r="E9" s="23">
        <v>5150293.75</v>
      </c>
      <c r="F9" s="23">
        <v>794469.48</v>
      </c>
      <c r="G9" s="23"/>
    </row>
    <row r="10" ht="18.75" customHeight="1" spans="1:7">
      <c r="A10" s="174" t="s">
        <v>142</v>
      </c>
      <c r="B10" s="174" t="s">
        <v>143</v>
      </c>
      <c r="C10" s="23">
        <v>4261590</v>
      </c>
      <c r="D10" s="23"/>
      <c r="E10" s="23"/>
      <c r="F10" s="23"/>
      <c r="G10" s="23">
        <v>4261590</v>
      </c>
    </row>
    <row r="11" ht="18.75" customHeight="1" spans="1:7">
      <c r="A11" s="174" t="s">
        <v>144</v>
      </c>
      <c r="B11" s="174" t="s">
        <v>145</v>
      </c>
      <c r="C11" s="23">
        <v>3000</v>
      </c>
      <c r="D11" s="23"/>
      <c r="E11" s="23"/>
      <c r="F11" s="23"/>
      <c r="G11" s="23">
        <v>3000</v>
      </c>
    </row>
    <row r="12" ht="18.75" customHeight="1" spans="1:7">
      <c r="A12" s="122" t="s">
        <v>85</v>
      </c>
      <c r="B12" s="122" t="s">
        <v>86</v>
      </c>
      <c r="C12" s="23">
        <v>1048928.64</v>
      </c>
      <c r="D12" s="23">
        <v>1048928.64</v>
      </c>
      <c r="E12" s="23">
        <v>1048928.64</v>
      </c>
      <c r="F12" s="23"/>
      <c r="G12" s="23"/>
    </row>
    <row r="13" ht="18.75" customHeight="1" spans="1:7">
      <c r="A13" s="124" t="s">
        <v>146</v>
      </c>
      <c r="B13" s="124" t="s">
        <v>147</v>
      </c>
      <c r="C13" s="23">
        <v>1042441.8</v>
      </c>
      <c r="D13" s="23">
        <v>1042441.8</v>
      </c>
      <c r="E13" s="23">
        <v>1042441.8</v>
      </c>
      <c r="F13" s="23"/>
      <c r="G13" s="23"/>
    </row>
    <row r="14" ht="18.75" customHeight="1" spans="1:7">
      <c r="A14" s="174" t="s">
        <v>148</v>
      </c>
      <c r="B14" s="174" t="s">
        <v>149</v>
      </c>
      <c r="C14" s="23">
        <v>325110.6</v>
      </c>
      <c r="D14" s="23">
        <v>325110.6</v>
      </c>
      <c r="E14" s="23">
        <v>325110.6</v>
      </c>
      <c r="F14" s="23"/>
      <c r="G14" s="23"/>
    </row>
    <row r="15" ht="18.75" customHeight="1" spans="1:7">
      <c r="A15" s="174" t="s">
        <v>150</v>
      </c>
      <c r="B15" s="174" t="s">
        <v>151</v>
      </c>
      <c r="C15" s="23">
        <v>717331.2</v>
      </c>
      <c r="D15" s="23">
        <v>717331.2</v>
      </c>
      <c r="E15" s="23">
        <v>717331.2</v>
      </c>
      <c r="F15" s="23"/>
      <c r="G15" s="23"/>
    </row>
    <row r="16" ht="18.75" customHeight="1" spans="1:7">
      <c r="A16" s="124" t="s">
        <v>152</v>
      </c>
      <c r="B16" s="124" t="s">
        <v>153</v>
      </c>
      <c r="C16" s="23">
        <v>6486.84</v>
      </c>
      <c r="D16" s="23">
        <v>6486.84</v>
      </c>
      <c r="E16" s="23">
        <v>6486.84</v>
      </c>
      <c r="F16" s="23"/>
      <c r="G16" s="23"/>
    </row>
    <row r="17" ht="18.75" customHeight="1" spans="1:7">
      <c r="A17" s="174" t="s">
        <v>154</v>
      </c>
      <c r="B17" s="174" t="s">
        <v>155</v>
      </c>
      <c r="C17" s="23">
        <v>6486.84</v>
      </c>
      <c r="D17" s="23">
        <v>6486.84</v>
      </c>
      <c r="E17" s="23">
        <v>6486.84</v>
      </c>
      <c r="F17" s="23"/>
      <c r="G17" s="23"/>
    </row>
    <row r="18" ht="18.75" customHeight="1" spans="1:7">
      <c r="A18" s="122" t="s">
        <v>87</v>
      </c>
      <c r="B18" s="122" t="s">
        <v>88</v>
      </c>
      <c r="C18" s="23">
        <v>340278.36</v>
      </c>
      <c r="D18" s="23">
        <v>340278.36</v>
      </c>
      <c r="E18" s="23">
        <v>340278.36</v>
      </c>
      <c r="F18" s="23"/>
      <c r="G18" s="23"/>
    </row>
    <row r="19" ht="18.75" customHeight="1" spans="1:7">
      <c r="A19" s="124" t="s">
        <v>156</v>
      </c>
      <c r="B19" s="124" t="s">
        <v>157</v>
      </c>
      <c r="C19" s="23">
        <v>340278.36</v>
      </c>
      <c r="D19" s="23">
        <v>340278.36</v>
      </c>
      <c r="E19" s="23">
        <v>340278.36</v>
      </c>
      <c r="F19" s="23"/>
      <c r="G19" s="23"/>
    </row>
    <row r="20" ht="18.75" customHeight="1" spans="1:7">
      <c r="A20" s="174" t="s">
        <v>158</v>
      </c>
      <c r="B20" s="174" t="s">
        <v>159</v>
      </c>
      <c r="C20" s="23">
        <v>291203.38</v>
      </c>
      <c r="D20" s="23">
        <v>291203.38</v>
      </c>
      <c r="E20" s="23">
        <v>291203.38</v>
      </c>
      <c r="F20" s="23"/>
      <c r="G20" s="23"/>
    </row>
    <row r="21" ht="18.75" customHeight="1" spans="1:7">
      <c r="A21" s="174" t="s">
        <v>160</v>
      </c>
      <c r="B21" s="174" t="s">
        <v>161</v>
      </c>
      <c r="C21" s="23">
        <v>27112.34</v>
      </c>
      <c r="D21" s="23">
        <v>27112.34</v>
      </c>
      <c r="E21" s="23">
        <v>27112.34</v>
      </c>
      <c r="F21" s="23"/>
      <c r="G21" s="23"/>
    </row>
    <row r="22" ht="18.75" customHeight="1" spans="1:7">
      <c r="A22" s="174" t="s">
        <v>162</v>
      </c>
      <c r="B22" s="174" t="s">
        <v>163</v>
      </c>
      <c r="C22" s="23">
        <v>21962.64</v>
      </c>
      <c r="D22" s="23">
        <v>21962.64</v>
      </c>
      <c r="E22" s="23">
        <v>21962.64</v>
      </c>
      <c r="F22" s="23"/>
      <c r="G22" s="23"/>
    </row>
    <row r="23" ht="18.75" customHeight="1" spans="1:7">
      <c r="A23" s="122" t="s">
        <v>89</v>
      </c>
      <c r="B23" s="122" t="s">
        <v>90</v>
      </c>
      <c r="C23" s="23">
        <v>537998.4</v>
      </c>
      <c r="D23" s="23">
        <v>537998.4</v>
      </c>
      <c r="E23" s="23">
        <v>537998.4</v>
      </c>
      <c r="F23" s="23"/>
      <c r="G23" s="23"/>
    </row>
    <row r="24" ht="18.75" customHeight="1" spans="1:7">
      <c r="A24" s="124" t="s">
        <v>164</v>
      </c>
      <c r="B24" s="124" t="s">
        <v>165</v>
      </c>
      <c r="C24" s="23">
        <v>537998.4</v>
      </c>
      <c r="D24" s="23">
        <v>537998.4</v>
      </c>
      <c r="E24" s="23">
        <v>537998.4</v>
      </c>
      <c r="F24" s="23"/>
      <c r="G24" s="23"/>
    </row>
    <row r="25" ht="18.75" customHeight="1" spans="1:7">
      <c r="A25" s="174" t="s">
        <v>166</v>
      </c>
      <c r="B25" s="174" t="s">
        <v>167</v>
      </c>
      <c r="C25" s="23">
        <v>537998.4</v>
      </c>
      <c r="D25" s="23">
        <v>537998.4</v>
      </c>
      <c r="E25" s="23">
        <v>537998.4</v>
      </c>
      <c r="F25" s="23"/>
      <c r="G25" s="23"/>
    </row>
    <row r="26" ht="18.75" customHeight="1" spans="1:7">
      <c r="A26" s="47" t="s">
        <v>55</v>
      </c>
      <c r="B26" s="47"/>
      <c r="C26" s="23">
        <v>12136558.63</v>
      </c>
      <c r="D26" s="23">
        <v>7871968.63</v>
      </c>
      <c r="E26" s="23">
        <v>7077499.15</v>
      </c>
      <c r="F26" s="23">
        <v>794469.48</v>
      </c>
      <c r="G26" s="23">
        <v>4264590</v>
      </c>
    </row>
  </sheetData>
  <mergeCells count="7">
    <mergeCell ref="A2:G2"/>
    <mergeCell ref="A3:E3"/>
    <mergeCell ref="A4:B4"/>
    <mergeCell ref="D4:F4"/>
    <mergeCell ref="A26:B26"/>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8"/>
  <sheetViews>
    <sheetView showZeros="0" workbookViewId="0">
      <selection activeCell="B4" sqref="B4:B6"/>
    </sheetView>
  </sheetViews>
  <sheetFormatPr defaultColWidth="9.14285714285714" defaultRowHeight="14.25" customHeight="1" outlineLevelRow="7"/>
  <cols>
    <col min="1" max="12" width="23.847619047619" customWidth="1"/>
  </cols>
  <sheetData>
    <row r="1" customHeight="1" spans="1:12">
      <c r="A1" s="144"/>
      <c r="B1" s="144"/>
      <c r="C1" s="145"/>
      <c r="E1" s="59"/>
      <c r="F1" s="126"/>
      <c r="H1" s="126"/>
      <c r="J1" s="163"/>
      <c r="K1" s="163"/>
      <c r="L1" s="164" t="s">
        <v>168</v>
      </c>
    </row>
    <row r="2" ht="39" customHeight="1" spans="1:12">
      <c r="A2" s="146" t="s">
        <v>169</v>
      </c>
      <c r="B2" s="147"/>
      <c r="C2" s="148"/>
      <c r="D2" s="147"/>
      <c r="E2" s="148"/>
      <c r="F2" s="147"/>
      <c r="G2" s="148"/>
      <c r="H2" s="147"/>
      <c r="I2" s="148"/>
      <c r="J2" s="147"/>
      <c r="K2" s="147"/>
      <c r="L2" s="148"/>
    </row>
    <row r="3" ht="18.75" customHeight="1" spans="1:12">
      <c r="A3" s="149" t="str">
        <f>"单位名称："&amp;"耿马傣族佤族自治县人民政府办公室"</f>
        <v>单位名称：耿马傣族佤族自治县人民政府办公室</v>
      </c>
      <c r="B3" s="144"/>
      <c r="C3" s="145"/>
      <c r="D3" s="150"/>
      <c r="E3" s="59"/>
      <c r="F3" s="150"/>
      <c r="G3" s="150"/>
      <c r="H3" s="126"/>
      <c r="J3" s="163"/>
      <c r="K3" s="163"/>
      <c r="L3" s="164" t="s">
        <v>170</v>
      </c>
    </row>
    <row r="4" ht="18.75" customHeight="1" spans="1:12">
      <c r="A4" s="151" t="s">
        <v>171</v>
      </c>
      <c r="B4" s="151" t="s">
        <v>172</v>
      </c>
      <c r="C4" s="63" t="s">
        <v>173</v>
      </c>
      <c r="D4" s="152"/>
      <c r="E4" s="63" t="s">
        <v>174</v>
      </c>
      <c r="F4" s="153"/>
      <c r="G4" s="153"/>
      <c r="H4" s="153"/>
      <c r="I4" s="153"/>
      <c r="J4" s="152"/>
      <c r="K4" s="63" t="s">
        <v>175</v>
      </c>
      <c r="L4" s="152" t="s">
        <v>175</v>
      </c>
    </row>
    <row r="5" ht="18.75" customHeight="1" spans="1:12">
      <c r="A5" s="154"/>
      <c r="B5" s="155"/>
      <c r="C5" s="155" t="s">
        <v>176</v>
      </c>
      <c r="D5" s="156" t="s">
        <v>177</v>
      </c>
      <c r="E5" s="63" t="s">
        <v>57</v>
      </c>
      <c r="F5" s="152"/>
      <c r="G5" s="63" t="s">
        <v>178</v>
      </c>
      <c r="H5" s="152"/>
      <c r="I5" s="63" t="s">
        <v>179</v>
      </c>
      <c r="J5" s="152"/>
      <c r="K5" s="155" t="s">
        <v>176</v>
      </c>
      <c r="L5" s="155" t="s">
        <v>177</v>
      </c>
    </row>
    <row r="6" ht="18.75" customHeight="1" spans="1:12">
      <c r="A6" s="157"/>
      <c r="B6" s="157"/>
      <c r="C6" s="158"/>
      <c r="D6" s="157"/>
      <c r="E6" s="159" t="s">
        <v>176</v>
      </c>
      <c r="F6" s="160" t="s">
        <v>177</v>
      </c>
      <c r="G6" s="161" t="s">
        <v>176</v>
      </c>
      <c r="H6" s="160" t="s">
        <v>177</v>
      </c>
      <c r="I6" s="161" t="s">
        <v>176</v>
      </c>
      <c r="J6" s="160" t="s">
        <v>177</v>
      </c>
      <c r="K6" s="157"/>
      <c r="L6" s="157"/>
    </row>
    <row r="7" ht="18.75" customHeight="1" spans="1:12">
      <c r="A7" s="19">
        <v>1</v>
      </c>
      <c r="B7" s="18">
        <v>2</v>
      </c>
      <c r="C7" s="18">
        <v>3</v>
      </c>
      <c r="D7" s="162">
        <v>4</v>
      </c>
      <c r="E7" s="162">
        <v>5</v>
      </c>
      <c r="F7" s="162">
        <v>6</v>
      </c>
      <c r="G7" s="162">
        <v>7</v>
      </c>
      <c r="H7" s="162">
        <v>8</v>
      </c>
      <c r="I7" s="162">
        <v>9</v>
      </c>
      <c r="J7" s="18">
        <v>10</v>
      </c>
      <c r="K7" s="18">
        <v>11</v>
      </c>
      <c r="L7" s="18">
        <v>12</v>
      </c>
    </row>
    <row r="8" ht="18.75" customHeight="1" spans="1:12">
      <c r="A8" s="23">
        <v>120000</v>
      </c>
      <c r="B8" s="23">
        <v>400000</v>
      </c>
      <c r="C8" s="23"/>
      <c r="D8" s="23"/>
      <c r="E8" s="23">
        <v>120000</v>
      </c>
      <c r="F8" s="23">
        <v>400000</v>
      </c>
      <c r="G8" s="23"/>
      <c r="H8" s="23"/>
      <c r="I8" s="23">
        <v>120000</v>
      </c>
      <c r="J8" s="23">
        <v>400000</v>
      </c>
      <c r="K8" s="23"/>
      <c r="L8" s="23"/>
    </row>
  </sheetData>
  <mergeCells count="14">
    <mergeCell ref="A2:L2"/>
    <mergeCell ref="A3:E3"/>
    <mergeCell ref="C4:D4"/>
    <mergeCell ref="E4:J4"/>
    <mergeCell ref="K4:L4"/>
    <mergeCell ref="E5:F5"/>
    <mergeCell ref="G5:H5"/>
    <mergeCell ref="I5:J5"/>
    <mergeCell ref="A4:A6"/>
    <mergeCell ref="B4:B6"/>
    <mergeCell ref="C5:C6"/>
    <mergeCell ref="D5:D6"/>
    <mergeCell ref="K5:K6"/>
    <mergeCell ref="L5:L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2"/>
  <sheetViews>
    <sheetView showZeros="0" topLeftCell="L1" workbookViewId="0">
      <selection activeCell="B4" sqref="B4:B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3"/>
      <c r="D1" s="134"/>
      <c r="E1" s="134"/>
      <c r="F1" s="134"/>
      <c r="G1" s="134"/>
      <c r="H1" s="65"/>
      <c r="I1" s="65"/>
      <c r="J1" s="65"/>
      <c r="K1" s="65"/>
      <c r="L1" s="65"/>
      <c r="M1" s="65"/>
      <c r="N1" s="2"/>
      <c r="O1" s="2"/>
      <c r="P1" s="2"/>
      <c r="Q1" s="65"/>
      <c r="U1" s="133"/>
      <c r="W1" s="33" t="s">
        <v>180</v>
      </c>
    </row>
    <row r="2" ht="39.75" customHeight="1" spans="1:23">
      <c r="A2" s="135" t="str">
        <f>"2025"&amp;"年部门基本支出预算表"</f>
        <v>2025年部门基本支出预算表</v>
      </c>
      <c r="B2" s="68"/>
      <c r="C2" s="68"/>
      <c r="D2" s="68"/>
      <c r="E2" s="68"/>
      <c r="F2" s="68"/>
      <c r="G2" s="68"/>
      <c r="H2" s="68"/>
      <c r="I2" s="68"/>
      <c r="J2" s="68"/>
      <c r="K2" s="68"/>
      <c r="L2" s="68"/>
      <c r="M2" s="68"/>
      <c r="N2" s="5"/>
      <c r="O2" s="5"/>
      <c r="P2" s="5"/>
      <c r="Q2" s="68"/>
      <c r="R2" s="68"/>
      <c r="S2" s="68"/>
      <c r="T2" s="68"/>
      <c r="U2" s="68"/>
      <c r="V2" s="68"/>
      <c r="W2" s="68"/>
    </row>
    <row r="3" ht="18.75" customHeight="1" spans="1:23">
      <c r="A3" s="6" t="str">
        <f>"单位名称："&amp;"耿马傣族佤族自治县人民政府办公室"</f>
        <v>单位名称：耿马傣族佤族自治县人民政府办公室</v>
      </c>
      <c r="B3" s="136"/>
      <c r="C3" s="136"/>
      <c r="D3" s="136"/>
      <c r="E3" s="136"/>
      <c r="F3" s="136"/>
      <c r="G3" s="136"/>
      <c r="H3" s="70"/>
      <c r="I3" s="70"/>
      <c r="J3" s="70"/>
      <c r="K3" s="70"/>
      <c r="L3" s="70"/>
      <c r="M3" s="70"/>
      <c r="N3" s="8"/>
      <c r="O3" s="8"/>
      <c r="P3" s="8"/>
      <c r="Q3" s="70"/>
      <c r="U3" s="133"/>
      <c r="W3" s="33" t="s">
        <v>170</v>
      </c>
    </row>
    <row r="4" ht="18.75" customHeight="1" spans="1:23">
      <c r="A4" s="9" t="s">
        <v>181</v>
      </c>
      <c r="B4" s="9" t="s">
        <v>182</v>
      </c>
      <c r="C4" s="9" t="s">
        <v>183</v>
      </c>
      <c r="D4" s="9" t="s">
        <v>184</v>
      </c>
      <c r="E4" s="9" t="s">
        <v>185</v>
      </c>
      <c r="F4" s="9" t="s">
        <v>186</v>
      </c>
      <c r="G4" s="9" t="s">
        <v>187</v>
      </c>
      <c r="H4" s="137" t="s">
        <v>188</v>
      </c>
      <c r="I4" s="88" t="s">
        <v>188</v>
      </c>
      <c r="J4" s="88"/>
      <c r="K4" s="88"/>
      <c r="L4" s="88"/>
      <c r="M4" s="88"/>
      <c r="N4" s="12"/>
      <c r="O4" s="12"/>
      <c r="P4" s="12"/>
      <c r="Q4" s="73" t="s">
        <v>61</v>
      </c>
      <c r="R4" s="88" t="s">
        <v>77</v>
      </c>
      <c r="S4" s="88"/>
      <c r="T4" s="88"/>
      <c r="U4" s="88"/>
      <c r="V4" s="88"/>
      <c r="W4" s="141"/>
    </row>
    <row r="5" ht="18.75" customHeight="1" spans="1:23">
      <c r="A5" s="14"/>
      <c r="B5" s="132"/>
      <c r="C5" s="14"/>
      <c r="D5" s="14"/>
      <c r="E5" s="14"/>
      <c r="F5" s="14"/>
      <c r="G5" s="14"/>
      <c r="H5" s="108" t="s">
        <v>189</v>
      </c>
      <c r="I5" s="137" t="s">
        <v>58</v>
      </c>
      <c r="J5" s="88"/>
      <c r="K5" s="88"/>
      <c r="L5" s="88"/>
      <c r="M5" s="141"/>
      <c r="N5" s="11" t="s">
        <v>190</v>
      </c>
      <c r="O5" s="12"/>
      <c r="P5" s="13"/>
      <c r="Q5" s="9" t="s">
        <v>61</v>
      </c>
      <c r="R5" s="137" t="s">
        <v>77</v>
      </c>
      <c r="S5" s="73" t="s">
        <v>64</v>
      </c>
      <c r="T5" s="88" t="s">
        <v>77</v>
      </c>
      <c r="U5" s="73" t="s">
        <v>66</v>
      </c>
      <c r="V5" s="73" t="s">
        <v>67</v>
      </c>
      <c r="W5" s="143" t="s">
        <v>68</v>
      </c>
    </row>
    <row r="6" ht="18.75" customHeight="1" spans="1:23">
      <c r="A6" s="28"/>
      <c r="B6" s="28"/>
      <c r="C6" s="28"/>
      <c r="D6" s="28"/>
      <c r="E6" s="28"/>
      <c r="F6" s="28"/>
      <c r="G6" s="28"/>
      <c r="H6" s="28"/>
      <c r="I6" s="142" t="s">
        <v>191</v>
      </c>
      <c r="J6" s="9" t="s">
        <v>192</v>
      </c>
      <c r="K6" s="9" t="s">
        <v>193</v>
      </c>
      <c r="L6" s="9" t="s">
        <v>194</v>
      </c>
      <c r="M6" s="9" t="s">
        <v>195</v>
      </c>
      <c r="N6" s="9" t="s">
        <v>58</v>
      </c>
      <c r="O6" s="9" t="s">
        <v>59</v>
      </c>
      <c r="P6" s="9" t="s">
        <v>60</v>
      </c>
      <c r="Q6" s="28"/>
      <c r="R6" s="9" t="s">
        <v>57</v>
      </c>
      <c r="S6" s="9" t="s">
        <v>64</v>
      </c>
      <c r="T6" s="9" t="s">
        <v>196</v>
      </c>
      <c r="U6" s="9" t="s">
        <v>66</v>
      </c>
      <c r="V6" s="9" t="s">
        <v>67</v>
      </c>
      <c r="W6" s="9" t="s">
        <v>68</v>
      </c>
    </row>
    <row r="7" ht="18.75" customHeight="1" spans="1:23">
      <c r="A7" s="111"/>
      <c r="B7" s="111"/>
      <c r="C7" s="111"/>
      <c r="D7" s="111"/>
      <c r="E7" s="111"/>
      <c r="F7" s="111"/>
      <c r="G7" s="111"/>
      <c r="H7" s="111"/>
      <c r="I7" s="92"/>
      <c r="J7" s="16" t="s">
        <v>197</v>
      </c>
      <c r="K7" s="16" t="s">
        <v>193</v>
      </c>
      <c r="L7" s="16" t="s">
        <v>194</v>
      </c>
      <c r="M7" s="16" t="s">
        <v>195</v>
      </c>
      <c r="N7" s="16" t="s">
        <v>193</v>
      </c>
      <c r="O7" s="16" t="s">
        <v>194</v>
      </c>
      <c r="P7" s="16" t="s">
        <v>195</v>
      </c>
      <c r="Q7" s="16" t="s">
        <v>61</v>
      </c>
      <c r="R7" s="16" t="s">
        <v>57</v>
      </c>
      <c r="S7" s="16" t="s">
        <v>64</v>
      </c>
      <c r="T7" s="16" t="s">
        <v>196</v>
      </c>
      <c r="U7" s="16" t="s">
        <v>66</v>
      </c>
      <c r="V7" s="16" t="s">
        <v>67</v>
      </c>
      <c r="W7" s="16" t="s">
        <v>68</v>
      </c>
    </row>
    <row r="8" ht="18.75" customHeight="1" spans="1:23">
      <c r="A8" s="138">
        <v>1</v>
      </c>
      <c r="B8" s="138">
        <v>2</v>
      </c>
      <c r="C8" s="138">
        <v>3</v>
      </c>
      <c r="D8" s="138">
        <v>4</v>
      </c>
      <c r="E8" s="138">
        <v>5</v>
      </c>
      <c r="F8" s="138">
        <v>6</v>
      </c>
      <c r="G8" s="138">
        <v>7</v>
      </c>
      <c r="H8" s="138">
        <v>8</v>
      </c>
      <c r="I8" s="138">
        <v>9</v>
      </c>
      <c r="J8" s="138">
        <v>10</v>
      </c>
      <c r="K8" s="138">
        <v>11</v>
      </c>
      <c r="L8" s="138">
        <v>12</v>
      </c>
      <c r="M8" s="138">
        <v>13</v>
      </c>
      <c r="N8" s="138">
        <v>14</v>
      </c>
      <c r="O8" s="138">
        <v>15</v>
      </c>
      <c r="P8" s="138">
        <v>16</v>
      </c>
      <c r="Q8" s="138">
        <v>17</v>
      </c>
      <c r="R8" s="138">
        <v>18</v>
      </c>
      <c r="S8" s="138">
        <v>19</v>
      </c>
      <c r="T8" s="138">
        <v>20</v>
      </c>
      <c r="U8" s="138">
        <v>21</v>
      </c>
      <c r="V8" s="138">
        <v>22</v>
      </c>
      <c r="W8" s="138">
        <v>23</v>
      </c>
    </row>
    <row r="9" ht="18.75" customHeight="1" spans="1:23">
      <c r="A9" s="139" t="s">
        <v>70</v>
      </c>
      <c r="B9" s="139"/>
      <c r="C9" s="139"/>
      <c r="D9" s="139"/>
      <c r="E9" s="139"/>
      <c r="F9" s="139"/>
      <c r="G9" s="139"/>
      <c r="H9" s="23">
        <v>7871968.63</v>
      </c>
      <c r="I9" s="23">
        <v>7871968.63</v>
      </c>
      <c r="J9" s="23"/>
      <c r="K9" s="23"/>
      <c r="L9" s="23">
        <v>7871968.63</v>
      </c>
      <c r="M9" s="23"/>
      <c r="N9" s="23"/>
      <c r="O9" s="23"/>
      <c r="P9" s="23"/>
      <c r="Q9" s="23"/>
      <c r="R9" s="23"/>
      <c r="S9" s="23"/>
      <c r="T9" s="23"/>
      <c r="U9" s="23"/>
      <c r="V9" s="23"/>
      <c r="W9" s="23"/>
    </row>
    <row r="10" ht="18.75" customHeight="1" spans="1:23">
      <c r="A10" s="140" t="s">
        <v>70</v>
      </c>
      <c r="B10" s="20"/>
      <c r="C10" s="20"/>
      <c r="D10" s="20"/>
      <c r="E10" s="20"/>
      <c r="F10" s="20"/>
      <c r="G10" s="20"/>
      <c r="H10" s="23">
        <v>7871968.63</v>
      </c>
      <c r="I10" s="23">
        <v>7871968.63</v>
      </c>
      <c r="J10" s="23"/>
      <c r="K10" s="23"/>
      <c r="L10" s="23">
        <v>7871968.63</v>
      </c>
      <c r="M10" s="23"/>
      <c r="N10" s="23"/>
      <c r="O10" s="23"/>
      <c r="P10" s="23"/>
      <c r="Q10" s="23"/>
      <c r="R10" s="23"/>
      <c r="S10" s="23"/>
      <c r="T10" s="23"/>
      <c r="U10" s="23"/>
      <c r="V10" s="23"/>
      <c r="W10" s="23"/>
    </row>
    <row r="11" ht="18.75" customHeight="1" spans="1:23">
      <c r="A11" s="25"/>
      <c r="B11" s="20" t="s">
        <v>198</v>
      </c>
      <c r="C11" s="20" t="s">
        <v>199</v>
      </c>
      <c r="D11" s="20" t="s">
        <v>140</v>
      </c>
      <c r="E11" s="20" t="s">
        <v>141</v>
      </c>
      <c r="F11" s="20" t="s">
        <v>200</v>
      </c>
      <c r="G11" s="20" t="s">
        <v>201</v>
      </c>
      <c r="H11" s="23">
        <v>1580496</v>
      </c>
      <c r="I11" s="23">
        <v>1580496</v>
      </c>
      <c r="J11" s="23"/>
      <c r="K11" s="23"/>
      <c r="L11" s="23">
        <v>1580496</v>
      </c>
      <c r="M11" s="23"/>
      <c r="N11" s="23"/>
      <c r="O11" s="23"/>
      <c r="P11" s="23"/>
      <c r="Q11" s="23"/>
      <c r="R11" s="23"/>
      <c r="S11" s="23"/>
      <c r="T11" s="23"/>
      <c r="U11" s="23"/>
      <c r="V11" s="23"/>
      <c r="W11" s="23"/>
    </row>
    <row r="12" ht="18.75" customHeight="1" spans="1:23">
      <c r="A12" s="25"/>
      <c r="B12" s="20" t="s">
        <v>202</v>
      </c>
      <c r="C12" s="20" t="s">
        <v>203</v>
      </c>
      <c r="D12" s="20" t="s">
        <v>140</v>
      </c>
      <c r="E12" s="20" t="s">
        <v>141</v>
      </c>
      <c r="F12" s="20" t="s">
        <v>200</v>
      </c>
      <c r="G12" s="20" t="s">
        <v>201</v>
      </c>
      <c r="H12" s="23">
        <v>146352</v>
      </c>
      <c r="I12" s="23">
        <v>146352</v>
      </c>
      <c r="J12" s="23"/>
      <c r="K12" s="23"/>
      <c r="L12" s="23">
        <v>146352</v>
      </c>
      <c r="M12" s="23"/>
      <c r="N12" s="23"/>
      <c r="O12" s="23"/>
      <c r="P12" s="23"/>
      <c r="Q12" s="23"/>
      <c r="R12" s="23"/>
      <c r="S12" s="23"/>
      <c r="T12" s="23"/>
      <c r="U12" s="23"/>
      <c r="V12" s="23"/>
      <c r="W12" s="23"/>
    </row>
    <row r="13" ht="18.75" customHeight="1" spans="1:23">
      <c r="A13" s="25"/>
      <c r="B13" s="20" t="s">
        <v>198</v>
      </c>
      <c r="C13" s="20" t="s">
        <v>199</v>
      </c>
      <c r="D13" s="20" t="s">
        <v>140</v>
      </c>
      <c r="E13" s="20" t="s">
        <v>141</v>
      </c>
      <c r="F13" s="20" t="s">
        <v>204</v>
      </c>
      <c r="G13" s="20" t="s">
        <v>205</v>
      </c>
      <c r="H13" s="23">
        <v>435900</v>
      </c>
      <c r="I13" s="23">
        <v>435900</v>
      </c>
      <c r="J13" s="23"/>
      <c r="K13" s="23"/>
      <c r="L13" s="23">
        <v>435900</v>
      </c>
      <c r="M13" s="23"/>
      <c r="N13" s="23"/>
      <c r="O13" s="23"/>
      <c r="P13" s="23"/>
      <c r="Q13" s="23"/>
      <c r="R13" s="23"/>
      <c r="S13" s="23"/>
      <c r="T13" s="23"/>
      <c r="U13" s="23"/>
      <c r="V13" s="23"/>
      <c r="W13" s="23"/>
    </row>
    <row r="14" ht="18.75" customHeight="1" spans="1:23">
      <c r="A14" s="25"/>
      <c r="B14" s="20" t="s">
        <v>198</v>
      </c>
      <c r="C14" s="20" t="s">
        <v>199</v>
      </c>
      <c r="D14" s="20" t="s">
        <v>140</v>
      </c>
      <c r="E14" s="20" t="s">
        <v>141</v>
      </c>
      <c r="F14" s="20" t="s">
        <v>204</v>
      </c>
      <c r="G14" s="20" t="s">
        <v>205</v>
      </c>
      <c r="H14" s="23">
        <v>1803360</v>
      </c>
      <c r="I14" s="23">
        <v>1803360</v>
      </c>
      <c r="J14" s="23"/>
      <c r="K14" s="23"/>
      <c r="L14" s="23">
        <v>1803360</v>
      </c>
      <c r="M14" s="23"/>
      <c r="N14" s="23"/>
      <c r="O14" s="23"/>
      <c r="P14" s="23"/>
      <c r="Q14" s="23"/>
      <c r="R14" s="23"/>
      <c r="S14" s="23"/>
      <c r="T14" s="23"/>
      <c r="U14" s="23"/>
      <c r="V14" s="23"/>
      <c r="W14" s="23"/>
    </row>
    <row r="15" ht="18.75" customHeight="1" spans="1:23">
      <c r="A15" s="25"/>
      <c r="B15" s="20" t="s">
        <v>202</v>
      </c>
      <c r="C15" s="20" t="s">
        <v>203</v>
      </c>
      <c r="D15" s="20" t="s">
        <v>140</v>
      </c>
      <c r="E15" s="20" t="s">
        <v>141</v>
      </c>
      <c r="F15" s="20" t="s">
        <v>204</v>
      </c>
      <c r="G15" s="20" t="s">
        <v>205</v>
      </c>
      <c r="H15" s="23">
        <v>37800</v>
      </c>
      <c r="I15" s="23">
        <v>37800</v>
      </c>
      <c r="J15" s="23"/>
      <c r="K15" s="23"/>
      <c r="L15" s="23">
        <v>37800</v>
      </c>
      <c r="M15" s="23"/>
      <c r="N15" s="23"/>
      <c r="O15" s="23"/>
      <c r="P15" s="23"/>
      <c r="Q15" s="23"/>
      <c r="R15" s="23"/>
      <c r="S15" s="23"/>
      <c r="T15" s="23"/>
      <c r="U15" s="23"/>
      <c r="V15" s="23"/>
      <c r="W15" s="23"/>
    </row>
    <row r="16" ht="18.75" customHeight="1" spans="1:23">
      <c r="A16" s="25"/>
      <c r="B16" s="20" t="s">
        <v>198</v>
      </c>
      <c r="C16" s="20" t="s">
        <v>199</v>
      </c>
      <c r="D16" s="20" t="s">
        <v>140</v>
      </c>
      <c r="E16" s="20" t="s">
        <v>141</v>
      </c>
      <c r="F16" s="20" t="s">
        <v>206</v>
      </c>
      <c r="G16" s="20" t="s">
        <v>207</v>
      </c>
      <c r="H16" s="23">
        <v>131708</v>
      </c>
      <c r="I16" s="23">
        <v>131708</v>
      </c>
      <c r="J16" s="23"/>
      <c r="K16" s="23"/>
      <c r="L16" s="23">
        <v>131708</v>
      </c>
      <c r="M16" s="23"/>
      <c r="N16" s="23"/>
      <c r="O16" s="23"/>
      <c r="P16" s="23"/>
      <c r="Q16" s="23"/>
      <c r="R16" s="23"/>
      <c r="S16" s="23"/>
      <c r="T16" s="23"/>
      <c r="U16" s="23"/>
      <c r="V16" s="23"/>
      <c r="W16" s="23"/>
    </row>
    <row r="17" ht="18.75" customHeight="1" spans="1:23">
      <c r="A17" s="25"/>
      <c r="B17" s="20" t="s">
        <v>208</v>
      </c>
      <c r="C17" s="20" t="s">
        <v>209</v>
      </c>
      <c r="D17" s="20" t="s">
        <v>140</v>
      </c>
      <c r="E17" s="20" t="s">
        <v>141</v>
      </c>
      <c r="F17" s="20" t="s">
        <v>206</v>
      </c>
      <c r="G17" s="20" t="s">
        <v>207</v>
      </c>
      <c r="H17" s="23">
        <v>717600</v>
      </c>
      <c r="I17" s="23">
        <v>717600</v>
      </c>
      <c r="J17" s="23"/>
      <c r="K17" s="23"/>
      <c r="L17" s="23">
        <v>717600</v>
      </c>
      <c r="M17" s="23"/>
      <c r="N17" s="23"/>
      <c r="O17" s="23"/>
      <c r="P17" s="23"/>
      <c r="Q17" s="23"/>
      <c r="R17" s="23"/>
      <c r="S17" s="23"/>
      <c r="T17" s="23"/>
      <c r="U17" s="23"/>
      <c r="V17" s="23"/>
      <c r="W17" s="23"/>
    </row>
    <row r="18" ht="18.75" customHeight="1" spans="1:23">
      <c r="A18" s="25"/>
      <c r="B18" s="20" t="s">
        <v>210</v>
      </c>
      <c r="C18" s="20" t="s">
        <v>211</v>
      </c>
      <c r="D18" s="20" t="s">
        <v>140</v>
      </c>
      <c r="E18" s="20" t="s">
        <v>141</v>
      </c>
      <c r="F18" s="20" t="s">
        <v>212</v>
      </c>
      <c r="G18" s="20" t="s">
        <v>213</v>
      </c>
      <c r="H18" s="23">
        <v>135312</v>
      </c>
      <c r="I18" s="23">
        <v>135312</v>
      </c>
      <c r="J18" s="23"/>
      <c r="K18" s="23"/>
      <c r="L18" s="23">
        <v>135312</v>
      </c>
      <c r="M18" s="23"/>
      <c r="N18" s="23"/>
      <c r="O18" s="23"/>
      <c r="P18" s="23"/>
      <c r="Q18" s="23"/>
      <c r="R18" s="23"/>
      <c r="S18" s="23"/>
      <c r="T18" s="23"/>
      <c r="U18" s="23"/>
      <c r="V18" s="23"/>
      <c r="W18" s="23"/>
    </row>
    <row r="19" ht="18.75" customHeight="1" spans="1:23">
      <c r="A19" s="25"/>
      <c r="B19" s="20" t="s">
        <v>214</v>
      </c>
      <c r="C19" s="20" t="s">
        <v>215</v>
      </c>
      <c r="D19" s="20" t="s">
        <v>140</v>
      </c>
      <c r="E19" s="20" t="s">
        <v>141</v>
      </c>
      <c r="F19" s="20" t="s">
        <v>212</v>
      </c>
      <c r="G19" s="20" t="s">
        <v>213</v>
      </c>
      <c r="H19" s="23">
        <v>90000</v>
      </c>
      <c r="I19" s="23">
        <v>90000</v>
      </c>
      <c r="J19" s="23"/>
      <c r="K19" s="23"/>
      <c r="L19" s="23">
        <v>90000</v>
      </c>
      <c r="M19" s="23"/>
      <c r="N19" s="23"/>
      <c r="O19" s="23"/>
      <c r="P19" s="23"/>
      <c r="Q19" s="23"/>
      <c r="R19" s="23"/>
      <c r="S19" s="23"/>
      <c r="T19" s="23"/>
      <c r="U19" s="23"/>
      <c r="V19" s="23"/>
      <c r="W19" s="23"/>
    </row>
    <row r="20" ht="18.75" customHeight="1" spans="1:23">
      <c r="A20" s="25"/>
      <c r="B20" s="20" t="s">
        <v>216</v>
      </c>
      <c r="C20" s="20" t="s">
        <v>217</v>
      </c>
      <c r="D20" s="20" t="s">
        <v>140</v>
      </c>
      <c r="E20" s="20" t="s">
        <v>141</v>
      </c>
      <c r="F20" s="20" t="s">
        <v>212</v>
      </c>
      <c r="G20" s="20" t="s">
        <v>213</v>
      </c>
      <c r="H20" s="23">
        <v>62400</v>
      </c>
      <c r="I20" s="23">
        <v>62400</v>
      </c>
      <c r="J20" s="23"/>
      <c r="K20" s="23"/>
      <c r="L20" s="23">
        <v>62400</v>
      </c>
      <c r="M20" s="23"/>
      <c r="N20" s="23"/>
      <c r="O20" s="23"/>
      <c r="P20" s="23"/>
      <c r="Q20" s="23"/>
      <c r="R20" s="23"/>
      <c r="S20" s="23"/>
      <c r="T20" s="23"/>
      <c r="U20" s="23"/>
      <c r="V20" s="23"/>
      <c r="W20" s="23"/>
    </row>
    <row r="21" ht="18.75" customHeight="1" spans="1:23">
      <c r="A21" s="25"/>
      <c r="B21" s="20" t="s">
        <v>218</v>
      </c>
      <c r="C21" s="20" t="s">
        <v>219</v>
      </c>
      <c r="D21" s="20" t="s">
        <v>150</v>
      </c>
      <c r="E21" s="20" t="s">
        <v>151</v>
      </c>
      <c r="F21" s="20" t="s">
        <v>220</v>
      </c>
      <c r="G21" s="20" t="s">
        <v>221</v>
      </c>
      <c r="H21" s="23">
        <v>717331.2</v>
      </c>
      <c r="I21" s="23">
        <v>717331.2</v>
      </c>
      <c r="J21" s="23"/>
      <c r="K21" s="23"/>
      <c r="L21" s="23">
        <v>717331.2</v>
      </c>
      <c r="M21" s="23"/>
      <c r="N21" s="23"/>
      <c r="O21" s="23"/>
      <c r="P21" s="23"/>
      <c r="Q21" s="23"/>
      <c r="R21" s="23"/>
      <c r="S21" s="23"/>
      <c r="T21" s="23"/>
      <c r="U21" s="23"/>
      <c r="V21" s="23"/>
      <c r="W21" s="23"/>
    </row>
    <row r="22" ht="18.75" customHeight="1" spans="1:23">
      <c r="A22" s="25"/>
      <c r="B22" s="20" t="s">
        <v>218</v>
      </c>
      <c r="C22" s="20" t="s">
        <v>219</v>
      </c>
      <c r="D22" s="20" t="s">
        <v>222</v>
      </c>
      <c r="E22" s="20" t="s">
        <v>223</v>
      </c>
      <c r="F22" s="20" t="s">
        <v>224</v>
      </c>
      <c r="G22" s="20" t="s">
        <v>225</v>
      </c>
      <c r="H22" s="23"/>
      <c r="I22" s="23"/>
      <c r="J22" s="23"/>
      <c r="K22" s="23"/>
      <c r="L22" s="23"/>
      <c r="M22" s="23"/>
      <c r="N22" s="23"/>
      <c r="O22" s="23"/>
      <c r="P22" s="23"/>
      <c r="Q22" s="23"/>
      <c r="R22" s="23"/>
      <c r="S22" s="23"/>
      <c r="T22" s="23"/>
      <c r="U22" s="23"/>
      <c r="V22" s="23"/>
      <c r="W22" s="23"/>
    </row>
    <row r="23" ht="18.75" customHeight="1" spans="1:23">
      <c r="A23" s="25"/>
      <c r="B23" s="20" t="s">
        <v>218</v>
      </c>
      <c r="C23" s="20" t="s">
        <v>219</v>
      </c>
      <c r="D23" s="20" t="s">
        <v>158</v>
      </c>
      <c r="E23" s="20" t="s">
        <v>159</v>
      </c>
      <c r="F23" s="20" t="s">
        <v>226</v>
      </c>
      <c r="G23" s="20" t="s">
        <v>227</v>
      </c>
      <c r="H23" s="23">
        <v>291203.38</v>
      </c>
      <c r="I23" s="23">
        <v>291203.38</v>
      </c>
      <c r="J23" s="23"/>
      <c r="K23" s="23"/>
      <c r="L23" s="23">
        <v>291203.38</v>
      </c>
      <c r="M23" s="23"/>
      <c r="N23" s="23"/>
      <c r="O23" s="23"/>
      <c r="P23" s="23"/>
      <c r="Q23" s="23"/>
      <c r="R23" s="23"/>
      <c r="S23" s="23"/>
      <c r="T23" s="23"/>
      <c r="U23" s="23"/>
      <c r="V23" s="23"/>
      <c r="W23" s="23"/>
    </row>
    <row r="24" ht="18.75" customHeight="1" spans="1:23">
      <c r="A24" s="25"/>
      <c r="B24" s="20" t="s">
        <v>218</v>
      </c>
      <c r="C24" s="20" t="s">
        <v>219</v>
      </c>
      <c r="D24" s="20" t="s">
        <v>160</v>
      </c>
      <c r="E24" s="20" t="s">
        <v>161</v>
      </c>
      <c r="F24" s="20" t="s">
        <v>226</v>
      </c>
      <c r="G24" s="20" t="s">
        <v>227</v>
      </c>
      <c r="H24" s="23">
        <v>27112.34</v>
      </c>
      <c r="I24" s="23">
        <v>27112.34</v>
      </c>
      <c r="J24" s="23"/>
      <c r="K24" s="23"/>
      <c r="L24" s="23">
        <v>27112.34</v>
      </c>
      <c r="M24" s="23"/>
      <c r="N24" s="23"/>
      <c r="O24" s="23"/>
      <c r="P24" s="23"/>
      <c r="Q24" s="23"/>
      <c r="R24" s="23"/>
      <c r="S24" s="23"/>
      <c r="T24" s="23"/>
      <c r="U24" s="23"/>
      <c r="V24" s="23"/>
      <c r="W24" s="23"/>
    </row>
    <row r="25" ht="18.75" customHeight="1" spans="1:23">
      <c r="A25" s="25"/>
      <c r="B25" s="20" t="s">
        <v>218</v>
      </c>
      <c r="C25" s="20" t="s">
        <v>219</v>
      </c>
      <c r="D25" s="20" t="s">
        <v>228</v>
      </c>
      <c r="E25" s="20" t="s">
        <v>229</v>
      </c>
      <c r="F25" s="20" t="s">
        <v>230</v>
      </c>
      <c r="G25" s="20" t="s">
        <v>231</v>
      </c>
      <c r="H25" s="23"/>
      <c r="I25" s="23"/>
      <c r="J25" s="23"/>
      <c r="K25" s="23"/>
      <c r="L25" s="23"/>
      <c r="M25" s="23"/>
      <c r="N25" s="23"/>
      <c r="O25" s="23"/>
      <c r="P25" s="23"/>
      <c r="Q25" s="23"/>
      <c r="R25" s="23"/>
      <c r="S25" s="23"/>
      <c r="T25" s="23"/>
      <c r="U25" s="23"/>
      <c r="V25" s="23"/>
      <c r="W25" s="23"/>
    </row>
    <row r="26" ht="18.75" customHeight="1" spans="1:23">
      <c r="A26" s="25"/>
      <c r="B26" s="20" t="s">
        <v>218</v>
      </c>
      <c r="C26" s="20" t="s">
        <v>219</v>
      </c>
      <c r="D26" s="20" t="s">
        <v>140</v>
      </c>
      <c r="E26" s="20" t="s">
        <v>141</v>
      </c>
      <c r="F26" s="20" t="s">
        <v>232</v>
      </c>
      <c r="G26" s="20" t="s">
        <v>233</v>
      </c>
      <c r="H26" s="23">
        <v>9365.75</v>
      </c>
      <c r="I26" s="23">
        <v>9365.75</v>
      </c>
      <c r="J26" s="23"/>
      <c r="K26" s="23"/>
      <c r="L26" s="23">
        <v>9365.75</v>
      </c>
      <c r="M26" s="23"/>
      <c r="N26" s="23"/>
      <c r="O26" s="23"/>
      <c r="P26" s="23"/>
      <c r="Q26" s="23"/>
      <c r="R26" s="23"/>
      <c r="S26" s="23"/>
      <c r="T26" s="23"/>
      <c r="U26" s="23"/>
      <c r="V26" s="23"/>
      <c r="W26" s="23"/>
    </row>
    <row r="27" ht="18.75" customHeight="1" spans="1:23">
      <c r="A27" s="25"/>
      <c r="B27" s="20" t="s">
        <v>218</v>
      </c>
      <c r="C27" s="20" t="s">
        <v>219</v>
      </c>
      <c r="D27" s="20" t="s">
        <v>162</v>
      </c>
      <c r="E27" s="20" t="s">
        <v>163</v>
      </c>
      <c r="F27" s="20" t="s">
        <v>232</v>
      </c>
      <c r="G27" s="20" t="s">
        <v>233</v>
      </c>
      <c r="H27" s="23">
        <v>12996</v>
      </c>
      <c r="I27" s="23">
        <v>12996</v>
      </c>
      <c r="J27" s="23"/>
      <c r="K27" s="23"/>
      <c r="L27" s="23">
        <v>12996</v>
      </c>
      <c r="M27" s="23"/>
      <c r="N27" s="23"/>
      <c r="O27" s="23"/>
      <c r="P27" s="23"/>
      <c r="Q27" s="23"/>
      <c r="R27" s="23"/>
      <c r="S27" s="23"/>
      <c r="T27" s="23"/>
      <c r="U27" s="23"/>
      <c r="V27" s="23"/>
      <c r="W27" s="23"/>
    </row>
    <row r="28" ht="18.75" customHeight="1" spans="1:23">
      <c r="A28" s="25"/>
      <c r="B28" s="20" t="s">
        <v>218</v>
      </c>
      <c r="C28" s="20" t="s">
        <v>219</v>
      </c>
      <c r="D28" s="20" t="s">
        <v>162</v>
      </c>
      <c r="E28" s="20" t="s">
        <v>163</v>
      </c>
      <c r="F28" s="20" t="s">
        <v>232</v>
      </c>
      <c r="G28" s="20" t="s">
        <v>233</v>
      </c>
      <c r="H28" s="23">
        <v>8966.64</v>
      </c>
      <c r="I28" s="23">
        <v>8966.64</v>
      </c>
      <c r="J28" s="23"/>
      <c r="K28" s="23"/>
      <c r="L28" s="23">
        <v>8966.64</v>
      </c>
      <c r="M28" s="23"/>
      <c r="N28" s="23"/>
      <c r="O28" s="23"/>
      <c r="P28" s="23"/>
      <c r="Q28" s="23"/>
      <c r="R28" s="23"/>
      <c r="S28" s="23"/>
      <c r="T28" s="23"/>
      <c r="U28" s="23"/>
      <c r="V28" s="23"/>
      <c r="W28" s="23"/>
    </row>
    <row r="29" ht="18.75" customHeight="1" spans="1:23">
      <c r="A29" s="25"/>
      <c r="B29" s="20" t="s">
        <v>234</v>
      </c>
      <c r="C29" s="20" t="s">
        <v>167</v>
      </c>
      <c r="D29" s="20" t="s">
        <v>166</v>
      </c>
      <c r="E29" s="20" t="s">
        <v>167</v>
      </c>
      <c r="F29" s="20" t="s">
        <v>235</v>
      </c>
      <c r="G29" s="20" t="s">
        <v>167</v>
      </c>
      <c r="H29" s="23">
        <v>537998.4</v>
      </c>
      <c r="I29" s="23">
        <v>537998.4</v>
      </c>
      <c r="J29" s="23"/>
      <c r="K29" s="23"/>
      <c r="L29" s="23">
        <v>537998.4</v>
      </c>
      <c r="M29" s="23"/>
      <c r="N29" s="23"/>
      <c r="O29" s="23"/>
      <c r="P29" s="23"/>
      <c r="Q29" s="23"/>
      <c r="R29" s="23"/>
      <c r="S29" s="23"/>
      <c r="T29" s="23"/>
      <c r="U29" s="23"/>
      <c r="V29" s="23"/>
      <c r="W29" s="23"/>
    </row>
    <row r="30" ht="18.75" customHeight="1" spans="1:23">
      <c r="A30" s="25"/>
      <c r="B30" s="20" t="s">
        <v>236</v>
      </c>
      <c r="C30" s="20" t="s">
        <v>237</v>
      </c>
      <c r="D30" s="20" t="s">
        <v>140</v>
      </c>
      <c r="E30" s="20" t="s">
        <v>141</v>
      </c>
      <c r="F30" s="20" t="s">
        <v>238</v>
      </c>
      <c r="G30" s="20" t="s">
        <v>239</v>
      </c>
      <c r="H30" s="23">
        <v>68000</v>
      </c>
      <c r="I30" s="23">
        <v>68000</v>
      </c>
      <c r="J30" s="23"/>
      <c r="K30" s="23"/>
      <c r="L30" s="23">
        <v>68000</v>
      </c>
      <c r="M30" s="23"/>
      <c r="N30" s="23"/>
      <c r="O30" s="23"/>
      <c r="P30" s="23"/>
      <c r="Q30" s="23"/>
      <c r="R30" s="23"/>
      <c r="S30" s="23"/>
      <c r="T30" s="23"/>
      <c r="U30" s="23"/>
      <c r="V30" s="23"/>
      <c r="W30" s="23"/>
    </row>
    <row r="31" ht="18.75" customHeight="1" spans="1:23">
      <c r="A31" s="25"/>
      <c r="B31" s="20" t="s">
        <v>236</v>
      </c>
      <c r="C31" s="20" t="s">
        <v>237</v>
      </c>
      <c r="D31" s="20" t="s">
        <v>140</v>
      </c>
      <c r="E31" s="20" t="s">
        <v>141</v>
      </c>
      <c r="F31" s="20" t="s">
        <v>240</v>
      </c>
      <c r="G31" s="20" t="s">
        <v>241</v>
      </c>
      <c r="H31" s="23">
        <v>10000</v>
      </c>
      <c r="I31" s="23">
        <v>10000</v>
      </c>
      <c r="J31" s="23"/>
      <c r="K31" s="23"/>
      <c r="L31" s="23">
        <v>10000</v>
      </c>
      <c r="M31" s="23"/>
      <c r="N31" s="23"/>
      <c r="O31" s="23"/>
      <c r="P31" s="23"/>
      <c r="Q31" s="23"/>
      <c r="R31" s="23"/>
      <c r="S31" s="23"/>
      <c r="T31" s="23"/>
      <c r="U31" s="23"/>
      <c r="V31" s="23"/>
      <c r="W31" s="23"/>
    </row>
    <row r="32" ht="18.75" customHeight="1" spans="1:23">
      <c r="A32" s="25"/>
      <c r="B32" s="20" t="s">
        <v>236</v>
      </c>
      <c r="C32" s="20" t="s">
        <v>237</v>
      </c>
      <c r="D32" s="20" t="s">
        <v>140</v>
      </c>
      <c r="E32" s="20" t="s">
        <v>141</v>
      </c>
      <c r="F32" s="20" t="s">
        <v>242</v>
      </c>
      <c r="G32" s="20" t="s">
        <v>243</v>
      </c>
      <c r="H32" s="23">
        <v>50000</v>
      </c>
      <c r="I32" s="23">
        <v>50000</v>
      </c>
      <c r="J32" s="23"/>
      <c r="K32" s="23"/>
      <c r="L32" s="23">
        <v>50000</v>
      </c>
      <c r="M32" s="23"/>
      <c r="N32" s="23"/>
      <c r="O32" s="23"/>
      <c r="P32" s="23"/>
      <c r="Q32" s="23"/>
      <c r="R32" s="23"/>
      <c r="S32" s="23"/>
      <c r="T32" s="23"/>
      <c r="U32" s="23"/>
      <c r="V32" s="23"/>
      <c r="W32" s="23"/>
    </row>
    <row r="33" ht="18.75" customHeight="1" spans="1:23">
      <c r="A33" s="25"/>
      <c r="B33" s="20" t="s">
        <v>236</v>
      </c>
      <c r="C33" s="20" t="s">
        <v>237</v>
      </c>
      <c r="D33" s="20" t="s">
        <v>140</v>
      </c>
      <c r="E33" s="20" t="s">
        <v>141</v>
      </c>
      <c r="F33" s="20" t="s">
        <v>244</v>
      </c>
      <c r="G33" s="20" t="s">
        <v>245</v>
      </c>
      <c r="H33" s="23">
        <v>40000</v>
      </c>
      <c r="I33" s="23">
        <v>40000</v>
      </c>
      <c r="J33" s="23"/>
      <c r="K33" s="23"/>
      <c r="L33" s="23">
        <v>40000</v>
      </c>
      <c r="M33" s="23"/>
      <c r="N33" s="23"/>
      <c r="O33" s="23"/>
      <c r="P33" s="23"/>
      <c r="Q33" s="23"/>
      <c r="R33" s="23"/>
      <c r="S33" s="23"/>
      <c r="T33" s="23"/>
      <c r="U33" s="23"/>
      <c r="V33" s="23"/>
      <c r="W33" s="23"/>
    </row>
    <row r="34" ht="18.75" customHeight="1" spans="1:23">
      <c r="A34" s="25"/>
      <c r="B34" s="20" t="s">
        <v>246</v>
      </c>
      <c r="C34" s="20" t="s">
        <v>247</v>
      </c>
      <c r="D34" s="20" t="s">
        <v>140</v>
      </c>
      <c r="E34" s="20" t="s">
        <v>141</v>
      </c>
      <c r="F34" s="20" t="s">
        <v>248</v>
      </c>
      <c r="G34" s="20" t="s">
        <v>247</v>
      </c>
      <c r="H34" s="23">
        <v>75314.4</v>
      </c>
      <c r="I34" s="23">
        <v>75314.4</v>
      </c>
      <c r="J34" s="23"/>
      <c r="K34" s="23"/>
      <c r="L34" s="23">
        <v>75314.4</v>
      </c>
      <c r="M34" s="23"/>
      <c r="N34" s="23"/>
      <c r="O34" s="23"/>
      <c r="P34" s="23"/>
      <c r="Q34" s="23"/>
      <c r="R34" s="23"/>
      <c r="S34" s="23"/>
      <c r="T34" s="23"/>
      <c r="U34" s="23"/>
      <c r="V34" s="23"/>
      <c r="W34" s="23"/>
    </row>
    <row r="35" ht="18.75" customHeight="1" spans="1:23">
      <c r="A35" s="25"/>
      <c r="B35" s="20" t="s">
        <v>249</v>
      </c>
      <c r="C35" s="20" t="s">
        <v>250</v>
      </c>
      <c r="D35" s="20" t="s">
        <v>140</v>
      </c>
      <c r="E35" s="20" t="s">
        <v>141</v>
      </c>
      <c r="F35" s="20" t="s">
        <v>251</v>
      </c>
      <c r="G35" s="20" t="s">
        <v>250</v>
      </c>
      <c r="H35" s="23">
        <v>100000</v>
      </c>
      <c r="I35" s="23">
        <v>100000</v>
      </c>
      <c r="J35" s="23"/>
      <c r="K35" s="23"/>
      <c r="L35" s="23">
        <v>100000</v>
      </c>
      <c r="M35" s="23"/>
      <c r="N35" s="23"/>
      <c r="O35" s="23"/>
      <c r="P35" s="23"/>
      <c r="Q35" s="23"/>
      <c r="R35" s="23"/>
      <c r="S35" s="23"/>
      <c r="T35" s="23"/>
      <c r="U35" s="23"/>
      <c r="V35" s="23"/>
      <c r="W35" s="23"/>
    </row>
    <row r="36" ht="18.75" customHeight="1" spans="1:23">
      <c r="A36" s="25"/>
      <c r="B36" s="20" t="s">
        <v>252</v>
      </c>
      <c r="C36" s="20" t="s">
        <v>253</v>
      </c>
      <c r="D36" s="20" t="s">
        <v>140</v>
      </c>
      <c r="E36" s="20" t="s">
        <v>141</v>
      </c>
      <c r="F36" s="20" t="s">
        <v>254</v>
      </c>
      <c r="G36" s="20" t="s">
        <v>255</v>
      </c>
      <c r="H36" s="23">
        <v>352200</v>
      </c>
      <c r="I36" s="23">
        <v>352200</v>
      </c>
      <c r="J36" s="23"/>
      <c r="K36" s="23"/>
      <c r="L36" s="23">
        <v>352200</v>
      </c>
      <c r="M36" s="23"/>
      <c r="N36" s="23"/>
      <c r="O36" s="23"/>
      <c r="P36" s="23"/>
      <c r="Q36" s="23"/>
      <c r="R36" s="23"/>
      <c r="S36" s="23"/>
      <c r="T36" s="23"/>
      <c r="U36" s="23"/>
      <c r="V36" s="23"/>
      <c r="W36" s="23"/>
    </row>
    <row r="37" ht="18.75" customHeight="1" spans="1:23">
      <c r="A37" s="25"/>
      <c r="B37" s="20" t="s">
        <v>256</v>
      </c>
      <c r="C37" s="20" t="s">
        <v>257</v>
      </c>
      <c r="D37" s="20" t="s">
        <v>140</v>
      </c>
      <c r="E37" s="20" t="s">
        <v>141</v>
      </c>
      <c r="F37" s="20" t="s">
        <v>258</v>
      </c>
      <c r="G37" s="20" t="s">
        <v>259</v>
      </c>
      <c r="H37" s="23">
        <v>58955.08</v>
      </c>
      <c r="I37" s="23">
        <v>58955.08</v>
      </c>
      <c r="J37" s="23"/>
      <c r="K37" s="23"/>
      <c r="L37" s="23">
        <v>58955.08</v>
      </c>
      <c r="M37" s="23"/>
      <c r="N37" s="23"/>
      <c r="O37" s="23"/>
      <c r="P37" s="23"/>
      <c r="Q37" s="23"/>
      <c r="R37" s="23"/>
      <c r="S37" s="23"/>
      <c r="T37" s="23"/>
      <c r="U37" s="23"/>
      <c r="V37" s="23"/>
      <c r="W37" s="23"/>
    </row>
    <row r="38" ht="18.75" customHeight="1" spans="1:23">
      <c r="A38" s="25"/>
      <c r="B38" s="20" t="s">
        <v>260</v>
      </c>
      <c r="C38" s="20" t="s">
        <v>261</v>
      </c>
      <c r="D38" s="20" t="s">
        <v>148</v>
      </c>
      <c r="E38" s="20" t="s">
        <v>149</v>
      </c>
      <c r="F38" s="20" t="s">
        <v>262</v>
      </c>
      <c r="G38" s="20" t="s">
        <v>263</v>
      </c>
      <c r="H38" s="23">
        <v>325110.6</v>
      </c>
      <c r="I38" s="23">
        <v>325110.6</v>
      </c>
      <c r="J38" s="23"/>
      <c r="K38" s="23"/>
      <c r="L38" s="23">
        <v>325110.6</v>
      </c>
      <c r="M38" s="23"/>
      <c r="N38" s="23"/>
      <c r="O38" s="23"/>
      <c r="P38" s="23"/>
      <c r="Q38" s="23"/>
      <c r="R38" s="23"/>
      <c r="S38" s="23"/>
      <c r="T38" s="23"/>
      <c r="U38" s="23"/>
      <c r="V38" s="23"/>
      <c r="W38" s="23"/>
    </row>
    <row r="39" ht="18.75" customHeight="1" spans="1:23">
      <c r="A39" s="25"/>
      <c r="B39" s="20" t="s">
        <v>264</v>
      </c>
      <c r="C39" s="20" t="s">
        <v>265</v>
      </c>
      <c r="D39" s="20" t="s">
        <v>154</v>
      </c>
      <c r="E39" s="20" t="s">
        <v>155</v>
      </c>
      <c r="F39" s="20" t="s">
        <v>266</v>
      </c>
      <c r="G39" s="20" t="s">
        <v>267</v>
      </c>
      <c r="H39" s="23">
        <v>6486.84</v>
      </c>
      <c r="I39" s="23">
        <v>6486.84</v>
      </c>
      <c r="J39" s="23"/>
      <c r="K39" s="23"/>
      <c r="L39" s="23">
        <v>6486.84</v>
      </c>
      <c r="M39" s="23"/>
      <c r="N39" s="23"/>
      <c r="O39" s="23"/>
      <c r="P39" s="23"/>
      <c r="Q39" s="23"/>
      <c r="R39" s="23"/>
      <c r="S39" s="23"/>
      <c r="T39" s="23"/>
      <c r="U39" s="23"/>
      <c r="V39" s="23"/>
      <c r="W39" s="23"/>
    </row>
    <row r="40" ht="18.75" customHeight="1" spans="1:23">
      <c r="A40" s="25"/>
      <c r="B40" s="20" t="s">
        <v>218</v>
      </c>
      <c r="C40" s="20" t="s">
        <v>219</v>
      </c>
      <c r="D40" s="20" t="s">
        <v>158</v>
      </c>
      <c r="E40" s="20" t="s">
        <v>159</v>
      </c>
      <c r="F40" s="20" t="s">
        <v>268</v>
      </c>
      <c r="G40" s="20" t="s">
        <v>269</v>
      </c>
      <c r="H40" s="23"/>
      <c r="I40" s="23"/>
      <c r="J40" s="23"/>
      <c r="K40" s="23"/>
      <c r="L40" s="23"/>
      <c r="M40" s="23"/>
      <c r="N40" s="23"/>
      <c r="O40" s="23"/>
      <c r="P40" s="23"/>
      <c r="Q40" s="23"/>
      <c r="R40" s="23"/>
      <c r="S40" s="23"/>
      <c r="T40" s="23"/>
      <c r="U40" s="23"/>
      <c r="V40" s="23"/>
      <c r="W40" s="23"/>
    </row>
    <row r="41" ht="18.75" customHeight="1" spans="1:23">
      <c r="A41" s="25"/>
      <c r="B41" s="20" t="s">
        <v>270</v>
      </c>
      <c r="C41" s="20" t="s">
        <v>271</v>
      </c>
      <c r="D41" s="20" t="s">
        <v>140</v>
      </c>
      <c r="E41" s="20" t="s">
        <v>141</v>
      </c>
      <c r="F41" s="20" t="s">
        <v>254</v>
      </c>
      <c r="G41" s="20" t="s">
        <v>255</v>
      </c>
      <c r="H41" s="23">
        <v>40000</v>
      </c>
      <c r="I41" s="23">
        <v>40000</v>
      </c>
      <c r="J41" s="23"/>
      <c r="K41" s="23"/>
      <c r="L41" s="23">
        <v>40000</v>
      </c>
      <c r="M41" s="23"/>
      <c r="N41" s="23"/>
      <c r="O41" s="23"/>
      <c r="P41" s="23"/>
      <c r="Q41" s="23"/>
      <c r="R41" s="23"/>
      <c r="S41" s="23"/>
      <c r="T41" s="23"/>
      <c r="U41" s="23"/>
      <c r="V41" s="23"/>
      <c r="W41" s="23"/>
    </row>
    <row r="42" ht="18.75" customHeight="1" spans="1:23">
      <c r="A42" s="22" t="s">
        <v>55</v>
      </c>
      <c r="B42" s="22"/>
      <c r="C42" s="22"/>
      <c r="D42" s="22"/>
      <c r="E42" s="22"/>
      <c r="F42" s="22"/>
      <c r="G42" s="22"/>
      <c r="H42" s="23">
        <v>7871968.63</v>
      </c>
      <c r="I42" s="23">
        <v>7871968.63</v>
      </c>
      <c r="J42" s="23"/>
      <c r="K42" s="23"/>
      <c r="L42" s="23">
        <v>7871968.63</v>
      </c>
      <c r="M42" s="23"/>
      <c r="N42" s="23"/>
      <c r="O42" s="23"/>
      <c r="P42" s="23"/>
      <c r="Q42" s="23"/>
      <c r="R42" s="23"/>
      <c r="S42" s="23"/>
      <c r="T42" s="23"/>
      <c r="U42" s="23"/>
      <c r="V42" s="23"/>
      <c r="W42" s="23"/>
    </row>
  </sheetData>
  <mergeCells count="30">
    <mergeCell ref="A2:W2"/>
    <mergeCell ref="A3:G3"/>
    <mergeCell ref="H4:W4"/>
    <mergeCell ref="I5:M5"/>
    <mergeCell ref="N5:P5"/>
    <mergeCell ref="R5:W5"/>
    <mergeCell ref="A42:G4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9"/>
  <sheetViews>
    <sheetView showZeros="0" topLeftCell="K1" workbookViewId="0">
      <selection activeCell="B4" sqref="B4:B7"/>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6"/>
      <c r="E1" s="1"/>
      <c r="F1" s="1"/>
      <c r="G1" s="1"/>
      <c r="H1" s="1"/>
      <c r="I1" s="2"/>
      <c r="J1" s="2"/>
      <c r="K1" s="2"/>
      <c r="L1" s="2"/>
      <c r="M1" s="2"/>
      <c r="N1" s="2"/>
      <c r="O1" s="2"/>
      <c r="P1" s="2"/>
      <c r="Q1" s="2"/>
      <c r="U1" s="126"/>
      <c r="W1" s="34" t="s">
        <v>272</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"单位名称："&amp;"耿马傣族佤族自治县人民政府办公室"</f>
        <v>单位名称：耿马傣族佤族自治县人民政府办公室</v>
      </c>
      <c r="B3" s="7"/>
      <c r="C3" s="7"/>
      <c r="D3" s="7"/>
      <c r="E3" s="7"/>
      <c r="F3" s="7"/>
      <c r="G3" s="7"/>
      <c r="H3" s="7"/>
      <c r="I3" s="8"/>
      <c r="J3" s="8"/>
      <c r="K3" s="8"/>
      <c r="L3" s="8"/>
      <c r="M3" s="8"/>
      <c r="N3" s="8"/>
      <c r="O3" s="8"/>
      <c r="P3" s="8"/>
      <c r="Q3" s="8"/>
      <c r="U3" s="126"/>
      <c r="W3" s="34" t="s">
        <v>170</v>
      </c>
    </row>
    <row r="4" ht="18.75" customHeight="1" spans="1:23">
      <c r="A4" s="9" t="s">
        <v>273</v>
      </c>
      <c r="B4" s="10" t="s">
        <v>182</v>
      </c>
      <c r="C4" s="9" t="s">
        <v>183</v>
      </c>
      <c r="D4" s="9" t="s">
        <v>274</v>
      </c>
      <c r="E4" s="10" t="s">
        <v>184</v>
      </c>
      <c r="F4" s="10" t="s">
        <v>185</v>
      </c>
      <c r="G4" s="10" t="s">
        <v>275</v>
      </c>
      <c r="H4" s="10" t="s">
        <v>276</v>
      </c>
      <c r="I4" s="27" t="s">
        <v>55</v>
      </c>
      <c r="J4" s="11" t="s">
        <v>277</v>
      </c>
      <c r="K4" s="12"/>
      <c r="L4" s="12"/>
      <c r="M4" s="13"/>
      <c r="N4" s="11" t="s">
        <v>190</v>
      </c>
      <c r="O4" s="12"/>
      <c r="P4" s="13"/>
      <c r="Q4" s="10" t="s">
        <v>61</v>
      </c>
      <c r="R4" s="11" t="s">
        <v>77</v>
      </c>
      <c r="S4" s="12"/>
      <c r="T4" s="12"/>
      <c r="U4" s="12"/>
      <c r="V4" s="12"/>
      <c r="W4" s="13"/>
    </row>
    <row r="5" ht="18.75" customHeight="1" spans="1:23">
      <c r="A5" s="14"/>
      <c r="B5" s="28"/>
      <c r="C5" s="14"/>
      <c r="D5" s="14"/>
      <c r="E5" s="15"/>
      <c r="F5" s="15"/>
      <c r="G5" s="15"/>
      <c r="H5" s="15"/>
      <c r="I5" s="28"/>
      <c r="J5" s="129" t="s">
        <v>58</v>
      </c>
      <c r="K5" s="130"/>
      <c r="L5" s="10" t="s">
        <v>59</v>
      </c>
      <c r="M5" s="10" t="s">
        <v>60</v>
      </c>
      <c r="N5" s="10" t="s">
        <v>58</v>
      </c>
      <c r="O5" s="10" t="s">
        <v>59</v>
      </c>
      <c r="P5" s="10" t="s">
        <v>60</v>
      </c>
      <c r="Q5" s="15"/>
      <c r="R5" s="10" t="s">
        <v>57</v>
      </c>
      <c r="S5" s="9" t="s">
        <v>64</v>
      </c>
      <c r="T5" s="9" t="s">
        <v>196</v>
      </c>
      <c r="U5" s="9" t="s">
        <v>66</v>
      </c>
      <c r="V5" s="9" t="s">
        <v>67</v>
      </c>
      <c r="W5" s="9" t="s">
        <v>68</v>
      </c>
    </row>
    <row r="6" ht="18.75" customHeight="1" spans="1:23">
      <c r="A6" s="28"/>
      <c r="B6" s="28"/>
      <c r="C6" s="28"/>
      <c r="D6" s="28"/>
      <c r="E6" s="28"/>
      <c r="F6" s="28"/>
      <c r="G6" s="28"/>
      <c r="H6" s="28"/>
      <c r="I6" s="28"/>
      <c r="J6" s="131" t="s">
        <v>57</v>
      </c>
      <c r="K6" s="93"/>
      <c r="L6" s="28"/>
      <c r="M6" s="28"/>
      <c r="N6" s="28"/>
      <c r="O6" s="28"/>
      <c r="P6" s="28"/>
      <c r="Q6" s="28"/>
      <c r="R6" s="28"/>
      <c r="S6" s="132"/>
      <c r="T6" s="132"/>
      <c r="U6" s="132"/>
      <c r="V6" s="132"/>
      <c r="W6" s="132"/>
    </row>
    <row r="7" ht="18.75" customHeight="1" spans="1:23">
      <c r="A7" s="16"/>
      <c r="B7" s="29"/>
      <c r="C7" s="16"/>
      <c r="D7" s="16"/>
      <c r="E7" s="17"/>
      <c r="F7" s="17"/>
      <c r="G7" s="17"/>
      <c r="H7" s="17"/>
      <c r="I7" s="29"/>
      <c r="J7" s="42" t="s">
        <v>57</v>
      </c>
      <c r="K7" s="42" t="s">
        <v>278</v>
      </c>
      <c r="L7" s="17"/>
      <c r="M7" s="17"/>
      <c r="N7" s="17"/>
      <c r="O7" s="17"/>
      <c r="P7" s="17"/>
      <c r="Q7" s="17"/>
      <c r="R7" s="17"/>
      <c r="S7" s="17"/>
      <c r="T7" s="17"/>
      <c r="U7" s="29"/>
      <c r="V7" s="17"/>
      <c r="W7" s="17"/>
    </row>
    <row r="8" ht="18.7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18.75" customHeight="1" spans="1:23">
      <c r="A9" s="20"/>
      <c r="B9" s="20"/>
      <c r="C9" s="20" t="s">
        <v>279</v>
      </c>
      <c r="D9" s="20"/>
      <c r="E9" s="20"/>
      <c r="F9" s="20"/>
      <c r="G9" s="20"/>
      <c r="H9" s="20"/>
      <c r="I9" s="23">
        <v>3000</v>
      </c>
      <c r="J9" s="23">
        <v>3000</v>
      </c>
      <c r="K9" s="23">
        <v>3000</v>
      </c>
      <c r="L9" s="23"/>
      <c r="M9" s="23"/>
      <c r="N9" s="23"/>
      <c r="O9" s="23"/>
      <c r="P9" s="23"/>
      <c r="Q9" s="23"/>
      <c r="R9" s="23"/>
      <c r="S9" s="23"/>
      <c r="T9" s="23"/>
      <c r="U9" s="23"/>
      <c r="V9" s="23"/>
      <c r="W9" s="23"/>
    </row>
    <row r="10" ht="18.75" customHeight="1" spans="1:23">
      <c r="A10" s="30" t="s">
        <v>280</v>
      </c>
      <c r="B10" s="30" t="s">
        <v>281</v>
      </c>
      <c r="C10" s="30" t="s">
        <v>279</v>
      </c>
      <c r="D10" s="30" t="s">
        <v>70</v>
      </c>
      <c r="E10" s="30" t="s">
        <v>144</v>
      </c>
      <c r="F10" s="30" t="s">
        <v>145</v>
      </c>
      <c r="G10" s="30" t="s">
        <v>266</v>
      </c>
      <c r="H10" s="30" t="s">
        <v>267</v>
      </c>
      <c r="I10" s="23">
        <v>3000</v>
      </c>
      <c r="J10" s="23">
        <v>3000</v>
      </c>
      <c r="K10" s="23">
        <v>3000</v>
      </c>
      <c r="L10" s="23"/>
      <c r="M10" s="23"/>
      <c r="N10" s="23"/>
      <c r="O10" s="23"/>
      <c r="P10" s="23"/>
      <c r="Q10" s="23"/>
      <c r="R10" s="23"/>
      <c r="S10" s="23"/>
      <c r="T10" s="23"/>
      <c r="U10" s="23"/>
      <c r="V10" s="23"/>
      <c r="W10" s="23"/>
    </row>
    <row r="11" ht="18.75" customHeight="1" spans="1:23">
      <c r="A11" s="25"/>
      <c r="B11" s="25"/>
      <c r="C11" s="20" t="s">
        <v>282</v>
      </c>
      <c r="D11" s="25"/>
      <c r="E11" s="25"/>
      <c r="F11" s="25"/>
      <c r="G11" s="25"/>
      <c r="H11" s="25"/>
      <c r="I11" s="23">
        <v>31440</v>
      </c>
      <c r="J11" s="23">
        <v>31440</v>
      </c>
      <c r="K11" s="23">
        <v>31440</v>
      </c>
      <c r="L11" s="23"/>
      <c r="M11" s="23"/>
      <c r="N11" s="23"/>
      <c r="O11" s="23"/>
      <c r="P11" s="23"/>
      <c r="Q11" s="23"/>
      <c r="R11" s="23"/>
      <c r="S11" s="23"/>
      <c r="T11" s="23"/>
      <c r="U11" s="23"/>
      <c r="V11" s="23"/>
      <c r="W11" s="23"/>
    </row>
    <row r="12" ht="18.75" customHeight="1" spans="1:23">
      <c r="A12" s="30" t="s">
        <v>280</v>
      </c>
      <c r="B12" s="30" t="s">
        <v>283</v>
      </c>
      <c r="C12" s="30" t="s">
        <v>282</v>
      </c>
      <c r="D12" s="30" t="s">
        <v>70</v>
      </c>
      <c r="E12" s="30" t="s">
        <v>142</v>
      </c>
      <c r="F12" s="30" t="s">
        <v>143</v>
      </c>
      <c r="G12" s="30" t="s">
        <v>266</v>
      </c>
      <c r="H12" s="30" t="s">
        <v>267</v>
      </c>
      <c r="I12" s="23">
        <v>31440</v>
      </c>
      <c r="J12" s="23">
        <v>31440</v>
      </c>
      <c r="K12" s="23">
        <v>31440</v>
      </c>
      <c r="L12" s="23"/>
      <c r="M12" s="23"/>
      <c r="N12" s="23"/>
      <c r="O12" s="23"/>
      <c r="P12" s="23"/>
      <c r="Q12" s="23"/>
      <c r="R12" s="23"/>
      <c r="S12" s="23"/>
      <c r="T12" s="23"/>
      <c r="U12" s="23"/>
      <c r="V12" s="23"/>
      <c r="W12" s="23"/>
    </row>
    <row r="13" ht="18.75" customHeight="1" spans="1:23">
      <c r="A13" s="25"/>
      <c r="B13" s="25"/>
      <c r="C13" s="20" t="s">
        <v>284</v>
      </c>
      <c r="D13" s="25"/>
      <c r="E13" s="25"/>
      <c r="F13" s="25"/>
      <c r="G13" s="25"/>
      <c r="H13" s="25"/>
      <c r="I13" s="23">
        <v>2320000</v>
      </c>
      <c r="J13" s="23">
        <v>2320000</v>
      </c>
      <c r="K13" s="23">
        <v>2320000</v>
      </c>
      <c r="L13" s="23"/>
      <c r="M13" s="23"/>
      <c r="N13" s="23"/>
      <c r="O13" s="23"/>
      <c r="P13" s="23"/>
      <c r="Q13" s="23"/>
      <c r="R13" s="23"/>
      <c r="S13" s="23"/>
      <c r="T13" s="23"/>
      <c r="U13" s="23"/>
      <c r="V13" s="23"/>
      <c r="W13" s="23"/>
    </row>
    <row r="14" ht="18.75" customHeight="1" spans="1:23">
      <c r="A14" s="30" t="s">
        <v>280</v>
      </c>
      <c r="B14" s="30" t="s">
        <v>285</v>
      </c>
      <c r="C14" s="30" t="s">
        <v>284</v>
      </c>
      <c r="D14" s="30" t="s">
        <v>70</v>
      </c>
      <c r="E14" s="30" t="s">
        <v>142</v>
      </c>
      <c r="F14" s="30" t="s">
        <v>143</v>
      </c>
      <c r="G14" s="30" t="s">
        <v>238</v>
      </c>
      <c r="H14" s="30" t="s">
        <v>239</v>
      </c>
      <c r="I14" s="23">
        <v>570000</v>
      </c>
      <c r="J14" s="23">
        <v>570000</v>
      </c>
      <c r="K14" s="23">
        <v>570000</v>
      </c>
      <c r="L14" s="23"/>
      <c r="M14" s="23"/>
      <c r="N14" s="23"/>
      <c r="O14" s="23"/>
      <c r="P14" s="23"/>
      <c r="Q14" s="23"/>
      <c r="R14" s="23"/>
      <c r="S14" s="23"/>
      <c r="T14" s="23"/>
      <c r="U14" s="23"/>
      <c r="V14" s="23"/>
      <c r="W14" s="23"/>
    </row>
    <row r="15" ht="18.75" customHeight="1" spans="1:23">
      <c r="A15" s="30" t="s">
        <v>280</v>
      </c>
      <c r="B15" s="30" t="s">
        <v>285</v>
      </c>
      <c r="C15" s="30" t="s">
        <v>284</v>
      </c>
      <c r="D15" s="30" t="s">
        <v>70</v>
      </c>
      <c r="E15" s="30" t="s">
        <v>142</v>
      </c>
      <c r="F15" s="30" t="s">
        <v>143</v>
      </c>
      <c r="G15" s="30" t="s">
        <v>286</v>
      </c>
      <c r="H15" s="30" t="s">
        <v>287</v>
      </c>
      <c r="I15" s="23">
        <v>100000</v>
      </c>
      <c r="J15" s="23">
        <v>100000</v>
      </c>
      <c r="K15" s="23">
        <v>100000</v>
      </c>
      <c r="L15" s="23"/>
      <c r="M15" s="23"/>
      <c r="N15" s="23"/>
      <c r="O15" s="23"/>
      <c r="P15" s="23"/>
      <c r="Q15" s="23"/>
      <c r="R15" s="23"/>
      <c r="S15" s="23"/>
      <c r="T15" s="23"/>
      <c r="U15" s="23"/>
      <c r="V15" s="23"/>
      <c r="W15" s="23"/>
    </row>
    <row r="16" ht="18.75" customHeight="1" spans="1:23">
      <c r="A16" s="30" t="s">
        <v>280</v>
      </c>
      <c r="B16" s="30" t="s">
        <v>285</v>
      </c>
      <c r="C16" s="30" t="s">
        <v>284</v>
      </c>
      <c r="D16" s="30" t="s">
        <v>70</v>
      </c>
      <c r="E16" s="30" t="s">
        <v>142</v>
      </c>
      <c r="F16" s="30" t="s">
        <v>143</v>
      </c>
      <c r="G16" s="30" t="s">
        <v>240</v>
      </c>
      <c r="H16" s="30" t="s">
        <v>241</v>
      </c>
      <c r="I16" s="23">
        <v>10000</v>
      </c>
      <c r="J16" s="23">
        <v>10000</v>
      </c>
      <c r="K16" s="23">
        <v>10000</v>
      </c>
      <c r="L16" s="23"/>
      <c r="M16" s="23"/>
      <c r="N16" s="23"/>
      <c r="O16" s="23"/>
      <c r="P16" s="23"/>
      <c r="Q16" s="23"/>
      <c r="R16" s="23"/>
      <c r="S16" s="23"/>
      <c r="T16" s="23"/>
      <c r="U16" s="23"/>
      <c r="V16" s="23"/>
      <c r="W16" s="23"/>
    </row>
    <row r="17" ht="18.75" customHeight="1" spans="1:23">
      <c r="A17" s="30" t="s">
        <v>280</v>
      </c>
      <c r="B17" s="30" t="s">
        <v>285</v>
      </c>
      <c r="C17" s="30" t="s">
        <v>284</v>
      </c>
      <c r="D17" s="30" t="s">
        <v>70</v>
      </c>
      <c r="E17" s="30" t="s">
        <v>142</v>
      </c>
      <c r="F17" s="30" t="s">
        <v>143</v>
      </c>
      <c r="G17" s="30" t="s">
        <v>242</v>
      </c>
      <c r="H17" s="30" t="s">
        <v>243</v>
      </c>
      <c r="I17" s="23">
        <v>30000</v>
      </c>
      <c r="J17" s="23">
        <v>30000</v>
      </c>
      <c r="K17" s="23">
        <v>30000</v>
      </c>
      <c r="L17" s="23"/>
      <c r="M17" s="23"/>
      <c r="N17" s="23"/>
      <c r="O17" s="23"/>
      <c r="P17" s="23"/>
      <c r="Q17" s="23"/>
      <c r="R17" s="23"/>
      <c r="S17" s="23"/>
      <c r="T17" s="23"/>
      <c r="U17" s="23"/>
      <c r="V17" s="23"/>
      <c r="W17" s="23"/>
    </row>
    <row r="18" ht="18.75" customHeight="1" spans="1:23">
      <c r="A18" s="30" t="s">
        <v>280</v>
      </c>
      <c r="B18" s="30" t="s">
        <v>285</v>
      </c>
      <c r="C18" s="30" t="s">
        <v>284</v>
      </c>
      <c r="D18" s="30" t="s">
        <v>70</v>
      </c>
      <c r="E18" s="30" t="s">
        <v>142</v>
      </c>
      <c r="F18" s="30" t="s">
        <v>143</v>
      </c>
      <c r="G18" s="30" t="s">
        <v>244</v>
      </c>
      <c r="H18" s="30" t="s">
        <v>245</v>
      </c>
      <c r="I18" s="23">
        <v>60000</v>
      </c>
      <c r="J18" s="23">
        <v>60000</v>
      </c>
      <c r="K18" s="23">
        <v>60000</v>
      </c>
      <c r="L18" s="23"/>
      <c r="M18" s="23"/>
      <c r="N18" s="23"/>
      <c r="O18" s="23"/>
      <c r="P18" s="23"/>
      <c r="Q18" s="23"/>
      <c r="R18" s="23"/>
      <c r="S18" s="23"/>
      <c r="T18" s="23"/>
      <c r="U18" s="23"/>
      <c r="V18" s="23"/>
      <c r="W18" s="23"/>
    </row>
    <row r="19" ht="18.75" customHeight="1" spans="1:23">
      <c r="A19" s="30" t="s">
        <v>280</v>
      </c>
      <c r="B19" s="30" t="s">
        <v>285</v>
      </c>
      <c r="C19" s="30" t="s">
        <v>284</v>
      </c>
      <c r="D19" s="30" t="s">
        <v>70</v>
      </c>
      <c r="E19" s="30" t="s">
        <v>142</v>
      </c>
      <c r="F19" s="30" t="s">
        <v>143</v>
      </c>
      <c r="G19" s="30" t="s">
        <v>288</v>
      </c>
      <c r="H19" s="30" t="s">
        <v>289</v>
      </c>
      <c r="I19" s="23">
        <v>200000</v>
      </c>
      <c r="J19" s="23">
        <v>200000</v>
      </c>
      <c r="K19" s="23">
        <v>200000</v>
      </c>
      <c r="L19" s="23"/>
      <c r="M19" s="23"/>
      <c r="N19" s="23"/>
      <c r="O19" s="23"/>
      <c r="P19" s="23"/>
      <c r="Q19" s="23"/>
      <c r="R19" s="23"/>
      <c r="S19" s="23"/>
      <c r="T19" s="23"/>
      <c r="U19" s="23"/>
      <c r="V19" s="23"/>
      <c r="W19" s="23"/>
    </row>
    <row r="20" ht="18.75" customHeight="1" spans="1:23">
      <c r="A20" s="30" t="s">
        <v>280</v>
      </c>
      <c r="B20" s="30" t="s">
        <v>285</v>
      </c>
      <c r="C20" s="30" t="s">
        <v>284</v>
      </c>
      <c r="D20" s="30" t="s">
        <v>70</v>
      </c>
      <c r="E20" s="30" t="s">
        <v>142</v>
      </c>
      <c r="F20" s="30" t="s">
        <v>143</v>
      </c>
      <c r="G20" s="30" t="s">
        <v>290</v>
      </c>
      <c r="H20" s="30" t="s">
        <v>291</v>
      </c>
      <c r="I20" s="23">
        <v>150000</v>
      </c>
      <c r="J20" s="23">
        <v>150000</v>
      </c>
      <c r="K20" s="23">
        <v>150000</v>
      </c>
      <c r="L20" s="23"/>
      <c r="M20" s="23"/>
      <c r="N20" s="23"/>
      <c r="O20" s="23"/>
      <c r="P20" s="23"/>
      <c r="Q20" s="23"/>
      <c r="R20" s="23"/>
      <c r="S20" s="23"/>
      <c r="T20" s="23"/>
      <c r="U20" s="23"/>
      <c r="V20" s="23"/>
      <c r="W20" s="23"/>
    </row>
    <row r="21" ht="18.75" customHeight="1" spans="1:23">
      <c r="A21" s="30" t="s">
        <v>280</v>
      </c>
      <c r="B21" s="30" t="s">
        <v>285</v>
      </c>
      <c r="C21" s="30" t="s">
        <v>284</v>
      </c>
      <c r="D21" s="30" t="s">
        <v>70</v>
      </c>
      <c r="E21" s="30" t="s">
        <v>142</v>
      </c>
      <c r="F21" s="30" t="s">
        <v>143</v>
      </c>
      <c r="G21" s="30" t="s">
        <v>251</v>
      </c>
      <c r="H21" s="30" t="s">
        <v>250</v>
      </c>
      <c r="I21" s="23">
        <v>300000</v>
      </c>
      <c r="J21" s="23">
        <v>300000</v>
      </c>
      <c r="K21" s="23">
        <v>300000</v>
      </c>
      <c r="L21" s="23"/>
      <c r="M21" s="23"/>
      <c r="N21" s="23"/>
      <c r="O21" s="23"/>
      <c r="P21" s="23"/>
      <c r="Q21" s="23"/>
      <c r="R21" s="23"/>
      <c r="S21" s="23"/>
      <c r="T21" s="23"/>
      <c r="U21" s="23"/>
      <c r="V21" s="23"/>
      <c r="W21" s="23"/>
    </row>
    <row r="22" ht="18.75" customHeight="1" spans="1:23">
      <c r="A22" s="30" t="s">
        <v>280</v>
      </c>
      <c r="B22" s="30" t="s">
        <v>285</v>
      </c>
      <c r="C22" s="30" t="s">
        <v>284</v>
      </c>
      <c r="D22" s="30" t="s">
        <v>70</v>
      </c>
      <c r="E22" s="30" t="s">
        <v>142</v>
      </c>
      <c r="F22" s="30" t="s">
        <v>143</v>
      </c>
      <c r="G22" s="30" t="s">
        <v>266</v>
      </c>
      <c r="H22" s="30" t="s">
        <v>267</v>
      </c>
      <c r="I22" s="23">
        <v>900000</v>
      </c>
      <c r="J22" s="23">
        <v>900000</v>
      </c>
      <c r="K22" s="23">
        <v>900000</v>
      </c>
      <c r="L22" s="23"/>
      <c r="M22" s="23"/>
      <c r="N22" s="23"/>
      <c r="O22" s="23"/>
      <c r="P22" s="23"/>
      <c r="Q22" s="23"/>
      <c r="R22" s="23"/>
      <c r="S22" s="23"/>
      <c r="T22" s="23"/>
      <c r="U22" s="23"/>
      <c r="V22" s="23"/>
      <c r="W22" s="23"/>
    </row>
    <row r="23" ht="18.75" customHeight="1" spans="1:23">
      <c r="A23" s="25"/>
      <c r="B23" s="25"/>
      <c r="C23" s="20" t="s">
        <v>292</v>
      </c>
      <c r="D23" s="25"/>
      <c r="E23" s="25"/>
      <c r="F23" s="25"/>
      <c r="G23" s="25"/>
      <c r="H23" s="25"/>
      <c r="I23" s="23">
        <v>400000</v>
      </c>
      <c r="J23" s="23">
        <v>400000</v>
      </c>
      <c r="K23" s="23">
        <v>400000</v>
      </c>
      <c r="L23" s="23"/>
      <c r="M23" s="23"/>
      <c r="N23" s="23"/>
      <c r="O23" s="23"/>
      <c r="P23" s="23"/>
      <c r="Q23" s="23"/>
      <c r="R23" s="23"/>
      <c r="S23" s="23"/>
      <c r="T23" s="23"/>
      <c r="U23" s="23"/>
      <c r="V23" s="23"/>
      <c r="W23" s="23"/>
    </row>
    <row r="24" ht="18.75" customHeight="1" spans="1:23">
      <c r="A24" s="30" t="s">
        <v>280</v>
      </c>
      <c r="B24" s="30" t="s">
        <v>293</v>
      </c>
      <c r="C24" s="30" t="s">
        <v>292</v>
      </c>
      <c r="D24" s="30" t="s">
        <v>70</v>
      </c>
      <c r="E24" s="30" t="s">
        <v>142</v>
      </c>
      <c r="F24" s="30" t="s">
        <v>143</v>
      </c>
      <c r="G24" s="30" t="s">
        <v>290</v>
      </c>
      <c r="H24" s="30" t="s">
        <v>291</v>
      </c>
      <c r="I24" s="23">
        <v>400000</v>
      </c>
      <c r="J24" s="23">
        <v>400000</v>
      </c>
      <c r="K24" s="23">
        <v>400000</v>
      </c>
      <c r="L24" s="23"/>
      <c r="M24" s="23"/>
      <c r="N24" s="23"/>
      <c r="O24" s="23"/>
      <c r="P24" s="23"/>
      <c r="Q24" s="23"/>
      <c r="R24" s="23"/>
      <c r="S24" s="23"/>
      <c r="T24" s="23"/>
      <c r="U24" s="23"/>
      <c r="V24" s="23"/>
      <c r="W24" s="23"/>
    </row>
    <row r="25" ht="18.75" customHeight="1" spans="1:23">
      <c r="A25" s="25"/>
      <c r="B25" s="25"/>
      <c r="C25" s="20" t="s">
        <v>294</v>
      </c>
      <c r="D25" s="25"/>
      <c r="E25" s="25"/>
      <c r="F25" s="25"/>
      <c r="G25" s="25"/>
      <c r="H25" s="25"/>
      <c r="I25" s="23">
        <v>50000</v>
      </c>
      <c r="J25" s="23">
        <v>50000</v>
      </c>
      <c r="K25" s="23">
        <v>50000</v>
      </c>
      <c r="L25" s="23"/>
      <c r="M25" s="23"/>
      <c r="N25" s="23"/>
      <c r="O25" s="23"/>
      <c r="P25" s="23"/>
      <c r="Q25" s="23"/>
      <c r="R25" s="23"/>
      <c r="S25" s="23"/>
      <c r="T25" s="23"/>
      <c r="U25" s="23"/>
      <c r="V25" s="23"/>
      <c r="W25" s="23"/>
    </row>
    <row r="26" ht="18.75" customHeight="1" spans="1:23">
      <c r="A26" s="30" t="s">
        <v>280</v>
      </c>
      <c r="B26" s="30" t="s">
        <v>295</v>
      </c>
      <c r="C26" s="30" t="s">
        <v>294</v>
      </c>
      <c r="D26" s="30" t="s">
        <v>70</v>
      </c>
      <c r="E26" s="30" t="s">
        <v>142</v>
      </c>
      <c r="F26" s="30" t="s">
        <v>143</v>
      </c>
      <c r="G26" s="30" t="s">
        <v>238</v>
      </c>
      <c r="H26" s="30" t="s">
        <v>239</v>
      </c>
      <c r="I26" s="23">
        <v>50000</v>
      </c>
      <c r="J26" s="23">
        <v>50000</v>
      </c>
      <c r="K26" s="23">
        <v>50000</v>
      </c>
      <c r="L26" s="23"/>
      <c r="M26" s="23"/>
      <c r="N26" s="23"/>
      <c r="O26" s="23"/>
      <c r="P26" s="23"/>
      <c r="Q26" s="23"/>
      <c r="R26" s="23"/>
      <c r="S26" s="23"/>
      <c r="T26" s="23"/>
      <c r="U26" s="23"/>
      <c r="V26" s="23"/>
      <c r="W26" s="23"/>
    </row>
    <row r="27" ht="18.75" customHeight="1" spans="1:23">
      <c r="A27" s="25"/>
      <c r="B27" s="25"/>
      <c r="C27" s="20" t="s">
        <v>296</v>
      </c>
      <c r="D27" s="25"/>
      <c r="E27" s="25"/>
      <c r="F27" s="25"/>
      <c r="G27" s="25"/>
      <c r="H27" s="25"/>
      <c r="I27" s="23">
        <v>88150</v>
      </c>
      <c r="J27" s="23">
        <v>88150</v>
      </c>
      <c r="K27" s="23">
        <v>88150</v>
      </c>
      <c r="L27" s="23"/>
      <c r="M27" s="23"/>
      <c r="N27" s="23"/>
      <c r="O27" s="23"/>
      <c r="P27" s="23"/>
      <c r="Q27" s="23"/>
      <c r="R27" s="23"/>
      <c r="S27" s="23"/>
      <c r="T27" s="23"/>
      <c r="U27" s="23"/>
      <c r="V27" s="23"/>
      <c r="W27" s="23"/>
    </row>
    <row r="28" ht="18.75" customHeight="1" spans="1:23">
      <c r="A28" s="30" t="s">
        <v>280</v>
      </c>
      <c r="B28" s="30" t="s">
        <v>297</v>
      </c>
      <c r="C28" s="30" t="s">
        <v>296</v>
      </c>
      <c r="D28" s="30" t="s">
        <v>70</v>
      </c>
      <c r="E28" s="30" t="s">
        <v>142</v>
      </c>
      <c r="F28" s="30" t="s">
        <v>143</v>
      </c>
      <c r="G28" s="30" t="s">
        <v>290</v>
      </c>
      <c r="H28" s="30" t="s">
        <v>291</v>
      </c>
      <c r="I28" s="23">
        <v>88150</v>
      </c>
      <c r="J28" s="23">
        <v>88150</v>
      </c>
      <c r="K28" s="23">
        <v>88150</v>
      </c>
      <c r="L28" s="23"/>
      <c r="M28" s="23"/>
      <c r="N28" s="23"/>
      <c r="O28" s="23"/>
      <c r="P28" s="23"/>
      <c r="Q28" s="23"/>
      <c r="R28" s="23"/>
      <c r="S28" s="23"/>
      <c r="T28" s="23"/>
      <c r="U28" s="23"/>
      <c r="V28" s="23"/>
      <c r="W28" s="23"/>
    </row>
    <row r="29" ht="18.75" customHeight="1" spans="1:23">
      <c r="A29" s="25"/>
      <c r="B29" s="25"/>
      <c r="C29" s="20" t="s">
        <v>298</v>
      </c>
      <c r="D29" s="25"/>
      <c r="E29" s="25"/>
      <c r="F29" s="25"/>
      <c r="G29" s="25"/>
      <c r="H29" s="25"/>
      <c r="I29" s="23">
        <v>100000</v>
      </c>
      <c r="J29" s="23">
        <v>100000</v>
      </c>
      <c r="K29" s="23">
        <v>100000</v>
      </c>
      <c r="L29" s="23"/>
      <c r="M29" s="23"/>
      <c r="N29" s="23"/>
      <c r="O29" s="23"/>
      <c r="P29" s="23"/>
      <c r="Q29" s="23"/>
      <c r="R29" s="23"/>
      <c r="S29" s="23"/>
      <c r="T29" s="23"/>
      <c r="U29" s="23"/>
      <c r="V29" s="23"/>
      <c r="W29" s="23"/>
    </row>
    <row r="30" ht="18.75" customHeight="1" spans="1:23">
      <c r="A30" s="30" t="s">
        <v>280</v>
      </c>
      <c r="B30" s="30" t="s">
        <v>299</v>
      </c>
      <c r="C30" s="30" t="s">
        <v>298</v>
      </c>
      <c r="D30" s="30" t="s">
        <v>70</v>
      </c>
      <c r="E30" s="30" t="s">
        <v>142</v>
      </c>
      <c r="F30" s="30" t="s">
        <v>143</v>
      </c>
      <c r="G30" s="30" t="s">
        <v>290</v>
      </c>
      <c r="H30" s="30" t="s">
        <v>291</v>
      </c>
      <c r="I30" s="23">
        <v>100000</v>
      </c>
      <c r="J30" s="23">
        <v>100000</v>
      </c>
      <c r="K30" s="23">
        <v>100000</v>
      </c>
      <c r="L30" s="23"/>
      <c r="M30" s="23"/>
      <c r="N30" s="23"/>
      <c r="O30" s="23"/>
      <c r="P30" s="23"/>
      <c r="Q30" s="23"/>
      <c r="R30" s="23"/>
      <c r="S30" s="23"/>
      <c r="T30" s="23"/>
      <c r="U30" s="23"/>
      <c r="V30" s="23"/>
      <c r="W30" s="23"/>
    </row>
    <row r="31" ht="18.75" customHeight="1" spans="1:23">
      <c r="A31" s="25"/>
      <c r="B31" s="25"/>
      <c r="C31" s="20" t="s">
        <v>300</v>
      </c>
      <c r="D31" s="25"/>
      <c r="E31" s="25"/>
      <c r="F31" s="25"/>
      <c r="G31" s="25"/>
      <c r="H31" s="25"/>
      <c r="I31" s="23">
        <v>360000</v>
      </c>
      <c r="J31" s="23">
        <v>360000</v>
      </c>
      <c r="K31" s="23">
        <v>360000</v>
      </c>
      <c r="L31" s="23"/>
      <c r="M31" s="23"/>
      <c r="N31" s="23"/>
      <c r="O31" s="23"/>
      <c r="P31" s="23"/>
      <c r="Q31" s="23"/>
      <c r="R31" s="23"/>
      <c r="S31" s="23"/>
      <c r="T31" s="23"/>
      <c r="U31" s="23"/>
      <c r="V31" s="23"/>
      <c r="W31" s="23"/>
    </row>
    <row r="32" ht="18.75" customHeight="1" spans="1:23">
      <c r="A32" s="30" t="s">
        <v>280</v>
      </c>
      <c r="B32" s="30" t="s">
        <v>301</v>
      </c>
      <c r="C32" s="30" t="s">
        <v>300</v>
      </c>
      <c r="D32" s="30" t="s">
        <v>70</v>
      </c>
      <c r="E32" s="30" t="s">
        <v>142</v>
      </c>
      <c r="F32" s="30" t="s">
        <v>143</v>
      </c>
      <c r="G32" s="30" t="s">
        <v>302</v>
      </c>
      <c r="H32" s="30" t="s">
        <v>303</v>
      </c>
      <c r="I32" s="23">
        <v>360000</v>
      </c>
      <c r="J32" s="23">
        <v>360000</v>
      </c>
      <c r="K32" s="23">
        <v>360000</v>
      </c>
      <c r="L32" s="23"/>
      <c r="M32" s="23"/>
      <c r="N32" s="23"/>
      <c r="O32" s="23"/>
      <c r="P32" s="23"/>
      <c r="Q32" s="23"/>
      <c r="R32" s="23"/>
      <c r="S32" s="23"/>
      <c r="T32" s="23"/>
      <c r="U32" s="23"/>
      <c r="V32" s="23"/>
      <c r="W32" s="23"/>
    </row>
    <row r="33" ht="18.75" customHeight="1" spans="1:23">
      <c r="A33" s="25"/>
      <c r="B33" s="25"/>
      <c r="C33" s="20" t="s">
        <v>304</v>
      </c>
      <c r="D33" s="25"/>
      <c r="E33" s="25"/>
      <c r="F33" s="25"/>
      <c r="G33" s="25"/>
      <c r="H33" s="25"/>
      <c r="I33" s="23">
        <v>862000</v>
      </c>
      <c r="J33" s="23">
        <v>862000</v>
      </c>
      <c r="K33" s="23">
        <v>862000</v>
      </c>
      <c r="L33" s="23"/>
      <c r="M33" s="23"/>
      <c r="N33" s="23"/>
      <c r="O33" s="23"/>
      <c r="P33" s="23"/>
      <c r="Q33" s="23"/>
      <c r="R33" s="23"/>
      <c r="S33" s="23"/>
      <c r="T33" s="23"/>
      <c r="U33" s="23"/>
      <c r="V33" s="23"/>
      <c r="W33" s="23"/>
    </row>
    <row r="34" ht="18.75" customHeight="1" spans="1:23">
      <c r="A34" s="30" t="s">
        <v>280</v>
      </c>
      <c r="B34" s="30" t="s">
        <v>305</v>
      </c>
      <c r="C34" s="30" t="s">
        <v>304</v>
      </c>
      <c r="D34" s="30" t="s">
        <v>70</v>
      </c>
      <c r="E34" s="30" t="s">
        <v>142</v>
      </c>
      <c r="F34" s="30" t="s">
        <v>143</v>
      </c>
      <c r="G34" s="30" t="s">
        <v>244</v>
      </c>
      <c r="H34" s="30" t="s">
        <v>245</v>
      </c>
      <c r="I34" s="23">
        <v>22000</v>
      </c>
      <c r="J34" s="23">
        <v>22000</v>
      </c>
      <c r="K34" s="23">
        <v>22000</v>
      </c>
      <c r="L34" s="23"/>
      <c r="M34" s="23"/>
      <c r="N34" s="23"/>
      <c r="O34" s="23"/>
      <c r="P34" s="23"/>
      <c r="Q34" s="23"/>
      <c r="R34" s="23"/>
      <c r="S34" s="23"/>
      <c r="T34" s="23"/>
      <c r="U34" s="23"/>
      <c r="V34" s="23"/>
      <c r="W34" s="23"/>
    </row>
    <row r="35" ht="18.75" customHeight="1" spans="1:23">
      <c r="A35" s="30" t="s">
        <v>280</v>
      </c>
      <c r="B35" s="30" t="s">
        <v>305</v>
      </c>
      <c r="C35" s="30" t="s">
        <v>304</v>
      </c>
      <c r="D35" s="30" t="s">
        <v>70</v>
      </c>
      <c r="E35" s="30" t="s">
        <v>142</v>
      </c>
      <c r="F35" s="30" t="s">
        <v>143</v>
      </c>
      <c r="G35" s="30" t="s">
        <v>244</v>
      </c>
      <c r="H35" s="30" t="s">
        <v>245</v>
      </c>
      <c r="I35" s="23">
        <v>540000</v>
      </c>
      <c r="J35" s="23">
        <v>540000</v>
      </c>
      <c r="K35" s="23">
        <v>540000</v>
      </c>
      <c r="L35" s="23"/>
      <c r="M35" s="23"/>
      <c r="N35" s="23"/>
      <c r="O35" s="23"/>
      <c r="P35" s="23"/>
      <c r="Q35" s="23"/>
      <c r="R35" s="23"/>
      <c r="S35" s="23"/>
      <c r="T35" s="23"/>
      <c r="U35" s="23"/>
      <c r="V35" s="23"/>
      <c r="W35" s="23"/>
    </row>
    <row r="36" ht="18.75" customHeight="1" spans="1:23">
      <c r="A36" s="30" t="s">
        <v>280</v>
      </c>
      <c r="B36" s="30" t="s">
        <v>305</v>
      </c>
      <c r="C36" s="30" t="s">
        <v>304</v>
      </c>
      <c r="D36" s="30" t="s">
        <v>70</v>
      </c>
      <c r="E36" s="30" t="s">
        <v>142</v>
      </c>
      <c r="F36" s="30" t="s">
        <v>143</v>
      </c>
      <c r="G36" s="30" t="s">
        <v>244</v>
      </c>
      <c r="H36" s="30" t="s">
        <v>245</v>
      </c>
      <c r="I36" s="23">
        <v>300000</v>
      </c>
      <c r="J36" s="23">
        <v>300000</v>
      </c>
      <c r="K36" s="23">
        <v>300000</v>
      </c>
      <c r="L36" s="23"/>
      <c r="M36" s="23"/>
      <c r="N36" s="23"/>
      <c r="O36" s="23"/>
      <c r="P36" s="23"/>
      <c r="Q36" s="23"/>
      <c r="R36" s="23"/>
      <c r="S36" s="23"/>
      <c r="T36" s="23"/>
      <c r="U36" s="23"/>
      <c r="V36" s="23"/>
      <c r="W36" s="23"/>
    </row>
    <row r="37" ht="18.75" customHeight="1" spans="1:23">
      <c r="A37" s="25"/>
      <c r="B37" s="25"/>
      <c r="C37" s="20" t="s">
        <v>306</v>
      </c>
      <c r="D37" s="25"/>
      <c r="E37" s="25"/>
      <c r="F37" s="25"/>
      <c r="G37" s="25"/>
      <c r="H37" s="25"/>
      <c r="I37" s="23">
        <v>50000</v>
      </c>
      <c r="J37" s="23">
        <v>50000</v>
      </c>
      <c r="K37" s="23">
        <v>50000</v>
      </c>
      <c r="L37" s="23"/>
      <c r="M37" s="23"/>
      <c r="N37" s="23"/>
      <c r="O37" s="23"/>
      <c r="P37" s="23"/>
      <c r="Q37" s="23"/>
      <c r="R37" s="23"/>
      <c r="S37" s="23"/>
      <c r="T37" s="23"/>
      <c r="U37" s="23"/>
      <c r="V37" s="23"/>
      <c r="W37" s="23"/>
    </row>
    <row r="38" ht="18.75" customHeight="1" spans="1:23">
      <c r="A38" s="30" t="s">
        <v>280</v>
      </c>
      <c r="B38" s="30" t="s">
        <v>307</v>
      </c>
      <c r="C38" s="30" t="s">
        <v>306</v>
      </c>
      <c r="D38" s="30" t="s">
        <v>70</v>
      </c>
      <c r="E38" s="30" t="s">
        <v>142</v>
      </c>
      <c r="F38" s="30" t="s">
        <v>143</v>
      </c>
      <c r="G38" s="30" t="s">
        <v>238</v>
      </c>
      <c r="H38" s="30" t="s">
        <v>239</v>
      </c>
      <c r="I38" s="23">
        <v>50000</v>
      </c>
      <c r="J38" s="23">
        <v>50000</v>
      </c>
      <c r="K38" s="23">
        <v>50000</v>
      </c>
      <c r="L38" s="23"/>
      <c r="M38" s="23"/>
      <c r="N38" s="23"/>
      <c r="O38" s="23"/>
      <c r="P38" s="23"/>
      <c r="Q38" s="23"/>
      <c r="R38" s="23"/>
      <c r="S38" s="23"/>
      <c r="T38" s="23"/>
      <c r="U38" s="23"/>
      <c r="V38" s="23"/>
      <c r="W38" s="23"/>
    </row>
    <row r="39" ht="18.75" customHeight="1" spans="1:23">
      <c r="A39" s="128" t="s">
        <v>55</v>
      </c>
      <c r="B39" s="128"/>
      <c r="C39" s="128"/>
      <c r="D39" s="128"/>
      <c r="E39" s="128"/>
      <c r="F39" s="128"/>
      <c r="G39" s="128"/>
      <c r="H39" s="128"/>
      <c r="I39" s="23">
        <v>4264590</v>
      </c>
      <c r="J39" s="23">
        <v>4264590</v>
      </c>
      <c r="K39" s="23">
        <v>4264590</v>
      </c>
      <c r="L39" s="23"/>
      <c r="M39" s="23"/>
      <c r="N39" s="23"/>
      <c r="O39" s="23"/>
      <c r="P39" s="23"/>
      <c r="Q39" s="23"/>
      <c r="R39" s="23"/>
      <c r="S39" s="23"/>
      <c r="T39" s="23"/>
      <c r="U39" s="23"/>
      <c r="V39" s="23"/>
      <c r="W39" s="23"/>
    </row>
  </sheetData>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8"/>
  <sheetViews>
    <sheetView showZeros="0" tabSelected="1" topLeftCell="A22" workbookViewId="0">
      <selection activeCell="E33" sqref="E33"/>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4" t="s">
        <v>308</v>
      </c>
    </row>
    <row r="2" ht="36.75" customHeight="1" spans="1:10">
      <c r="A2" s="4" t="str">
        <f>"2025"&amp;"年部门项目支出绩效目标表"</f>
        <v>2025年部门项目支出绩效目标表</v>
      </c>
      <c r="B2" s="5"/>
      <c r="C2" s="5"/>
      <c r="D2" s="5"/>
      <c r="E2" s="5"/>
      <c r="F2" s="68"/>
      <c r="G2" s="5"/>
      <c r="H2" s="68"/>
      <c r="I2" s="68"/>
      <c r="J2" s="5"/>
    </row>
    <row r="3" ht="18.75" customHeight="1" spans="1:8">
      <c r="A3" s="50" t="str">
        <f>"单位名称："&amp;"耿马傣族佤族自治县人民政府办公室"</f>
        <v>单位名称：耿马傣族佤族自治县人民政府办公室</v>
      </c>
      <c r="B3" s="51"/>
      <c r="C3" s="51"/>
      <c r="D3" s="51"/>
      <c r="E3" s="51"/>
      <c r="F3" s="52"/>
      <c r="G3" s="51"/>
      <c r="H3" s="52"/>
    </row>
    <row r="4" ht="18.75" customHeight="1" spans="1:10">
      <c r="A4" s="42" t="s">
        <v>309</v>
      </c>
      <c r="B4" s="42" t="s">
        <v>310</v>
      </c>
      <c r="C4" s="42" t="s">
        <v>311</v>
      </c>
      <c r="D4" s="42" t="s">
        <v>312</v>
      </c>
      <c r="E4" s="42" t="s">
        <v>313</v>
      </c>
      <c r="F4" s="53" t="s">
        <v>314</v>
      </c>
      <c r="G4" s="42" t="s">
        <v>315</v>
      </c>
      <c r="H4" s="53" t="s">
        <v>316</v>
      </c>
      <c r="I4" s="53" t="s">
        <v>317</v>
      </c>
      <c r="J4" s="42" t="s">
        <v>318</v>
      </c>
    </row>
    <row r="5" ht="18.75" customHeight="1" spans="1:10">
      <c r="A5" s="121">
        <v>1</v>
      </c>
      <c r="B5" s="121">
        <v>2</v>
      </c>
      <c r="C5" s="121">
        <v>3</v>
      </c>
      <c r="D5" s="121">
        <v>4</v>
      </c>
      <c r="E5" s="121">
        <v>5</v>
      </c>
      <c r="F5" s="121">
        <v>6</v>
      </c>
      <c r="G5" s="121">
        <v>7</v>
      </c>
      <c r="H5" s="121">
        <v>8</v>
      </c>
      <c r="I5" s="121">
        <v>9</v>
      </c>
      <c r="J5" s="121">
        <v>10</v>
      </c>
    </row>
    <row r="6" ht="18.75" customHeight="1" spans="1:10">
      <c r="A6" s="122" t="s">
        <v>70</v>
      </c>
      <c r="B6" s="45"/>
      <c r="C6" s="45"/>
      <c r="D6" s="45"/>
      <c r="E6" s="47"/>
      <c r="F6" s="123"/>
      <c r="G6" s="47"/>
      <c r="H6" s="123"/>
      <c r="I6" s="123"/>
      <c r="J6" s="47"/>
    </row>
    <row r="7" ht="18.75" customHeight="1" spans="1:10">
      <c r="A7" s="124" t="s">
        <v>70</v>
      </c>
      <c r="B7" s="125"/>
      <c r="C7" s="125"/>
      <c r="D7" s="125"/>
      <c r="E7" s="122"/>
      <c r="F7" s="125"/>
      <c r="G7" s="122"/>
      <c r="H7" s="125"/>
      <c r="I7" s="125"/>
      <c r="J7" s="122"/>
    </row>
    <row r="8" ht="18.75" customHeight="1" spans="1:10">
      <c r="A8" s="122" t="str">
        <f t="shared" ref="A8:A35" si="0">"    "&amp;"机关事务管理经费"</f>
        <v>    机关事务管理经费</v>
      </c>
      <c r="B8" s="125" t="s">
        <v>319</v>
      </c>
      <c r="C8" s="125" t="s">
        <v>320</v>
      </c>
      <c r="D8" s="125" t="s">
        <v>321</v>
      </c>
      <c r="E8" s="122" t="s">
        <v>322</v>
      </c>
      <c r="F8" s="125" t="s">
        <v>323</v>
      </c>
      <c r="G8" s="122" t="s">
        <v>324</v>
      </c>
      <c r="H8" s="125" t="s">
        <v>325</v>
      </c>
      <c r="I8" s="125" t="s">
        <v>326</v>
      </c>
      <c r="J8" s="122" t="s">
        <v>327</v>
      </c>
    </row>
    <row r="9" ht="18.75" customHeight="1" spans="1:10">
      <c r="A9" s="122" t="str">
        <f t="shared" si="0"/>
        <v>    机关事务管理经费</v>
      </c>
      <c r="B9" s="125" t="s">
        <v>319</v>
      </c>
      <c r="C9" s="125" t="s">
        <v>320</v>
      </c>
      <c r="D9" s="125" t="s">
        <v>321</v>
      </c>
      <c r="E9" s="122" t="s">
        <v>328</v>
      </c>
      <c r="F9" s="125" t="s">
        <v>323</v>
      </c>
      <c r="G9" s="122" t="s">
        <v>135</v>
      </c>
      <c r="H9" s="125" t="s">
        <v>329</v>
      </c>
      <c r="I9" s="125" t="s">
        <v>326</v>
      </c>
      <c r="J9" s="122" t="s">
        <v>330</v>
      </c>
    </row>
    <row r="10" ht="18.75" customHeight="1" spans="1:10">
      <c r="A10" s="122" t="str">
        <f t="shared" si="0"/>
        <v>    机关事务管理经费</v>
      </c>
      <c r="B10" s="125" t="s">
        <v>319</v>
      </c>
      <c r="C10" s="125" t="s">
        <v>320</v>
      </c>
      <c r="D10" s="125" t="s">
        <v>321</v>
      </c>
      <c r="E10" s="122" t="s">
        <v>331</v>
      </c>
      <c r="F10" s="125" t="s">
        <v>323</v>
      </c>
      <c r="G10" s="122" t="s">
        <v>332</v>
      </c>
      <c r="H10" s="125" t="s">
        <v>333</v>
      </c>
      <c r="I10" s="125" t="s">
        <v>326</v>
      </c>
      <c r="J10" s="122" t="s">
        <v>334</v>
      </c>
    </row>
    <row r="11" ht="18.75" customHeight="1" spans="1:10">
      <c r="A11" s="122" t="str">
        <f t="shared" si="0"/>
        <v>    机关事务管理经费</v>
      </c>
      <c r="B11" s="125" t="s">
        <v>319</v>
      </c>
      <c r="C11" s="125" t="s">
        <v>320</v>
      </c>
      <c r="D11" s="125" t="s">
        <v>321</v>
      </c>
      <c r="E11" s="122" t="s">
        <v>335</v>
      </c>
      <c r="F11" s="125" t="s">
        <v>323</v>
      </c>
      <c r="G11" s="122" t="s">
        <v>332</v>
      </c>
      <c r="H11" s="125" t="s">
        <v>336</v>
      </c>
      <c r="I11" s="125" t="s">
        <v>326</v>
      </c>
      <c r="J11" s="122" t="s">
        <v>337</v>
      </c>
    </row>
    <row r="12" ht="18.75" customHeight="1" spans="1:10">
      <c r="A12" s="122" t="str">
        <f t="shared" si="0"/>
        <v>    机关事务管理经费</v>
      </c>
      <c r="B12" s="125" t="s">
        <v>319</v>
      </c>
      <c r="C12" s="125" t="s">
        <v>320</v>
      </c>
      <c r="D12" s="125" t="s">
        <v>321</v>
      </c>
      <c r="E12" s="122" t="s">
        <v>338</v>
      </c>
      <c r="F12" s="125" t="s">
        <v>323</v>
      </c>
      <c r="G12" s="122" t="s">
        <v>339</v>
      </c>
      <c r="H12" s="125" t="s">
        <v>329</v>
      </c>
      <c r="I12" s="125" t="s">
        <v>326</v>
      </c>
      <c r="J12" s="122" t="s">
        <v>340</v>
      </c>
    </row>
    <row r="13" ht="18.75" customHeight="1" spans="1:10">
      <c r="A13" s="122" t="str">
        <f t="shared" si="0"/>
        <v>    机关事务管理经费</v>
      </c>
      <c r="B13" s="125" t="s">
        <v>319</v>
      </c>
      <c r="C13" s="125" t="s">
        <v>320</v>
      </c>
      <c r="D13" s="125" t="s">
        <v>321</v>
      </c>
      <c r="E13" s="122" t="s">
        <v>341</v>
      </c>
      <c r="F13" s="125" t="s">
        <v>323</v>
      </c>
      <c r="G13" s="122" t="s">
        <v>339</v>
      </c>
      <c r="H13" s="125" t="s">
        <v>342</v>
      </c>
      <c r="I13" s="125" t="s">
        <v>326</v>
      </c>
      <c r="J13" s="122" t="s">
        <v>343</v>
      </c>
    </row>
    <row r="14" ht="18.75" customHeight="1" spans="1:10">
      <c r="A14" s="122" t="str">
        <f t="shared" si="0"/>
        <v>    机关事务管理经费</v>
      </c>
      <c r="B14" s="125" t="s">
        <v>319</v>
      </c>
      <c r="C14" s="125" t="s">
        <v>320</v>
      </c>
      <c r="D14" s="125" t="s">
        <v>321</v>
      </c>
      <c r="E14" s="122" t="s">
        <v>344</v>
      </c>
      <c r="F14" s="125" t="s">
        <v>323</v>
      </c>
      <c r="G14" s="122" t="s">
        <v>345</v>
      </c>
      <c r="H14" s="125" t="s">
        <v>346</v>
      </c>
      <c r="I14" s="125" t="s">
        <v>326</v>
      </c>
      <c r="J14" s="122" t="s">
        <v>347</v>
      </c>
    </row>
    <row r="15" ht="18.75" customHeight="1" spans="1:10">
      <c r="A15" s="122" t="str">
        <f t="shared" si="0"/>
        <v>    机关事务管理经费</v>
      </c>
      <c r="B15" s="125" t="s">
        <v>319</v>
      </c>
      <c r="C15" s="125" t="s">
        <v>320</v>
      </c>
      <c r="D15" s="125" t="s">
        <v>321</v>
      </c>
      <c r="E15" s="122" t="s">
        <v>348</v>
      </c>
      <c r="F15" s="125" t="s">
        <v>349</v>
      </c>
      <c r="G15" s="122" t="s">
        <v>324</v>
      </c>
      <c r="H15" s="125" t="s">
        <v>350</v>
      </c>
      <c r="I15" s="125" t="s">
        <v>326</v>
      </c>
      <c r="J15" s="122" t="s">
        <v>351</v>
      </c>
    </row>
    <row r="16" ht="18.75" customHeight="1" spans="1:10">
      <c r="A16" s="122" t="str">
        <f t="shared" si="0"/>
        <v>    机关事务管理经费</v>
      </c>
      <c r="B16" s="125" t="s">
        <v>319</v>
      </c>
      <c r="C16" s="125" t="s">
        <v>320</v>
      </c>
      <c r="D16" s="125" t="s">
        <v>352</v>
      </c>
      <c r="E16" s="122" t="s">
        <v>353</v>
      </c>
      <c r="F16" s="125" t="s">
        <v>323</v>
      </c>
      <c r="G16" s="122" t="s">
        <v>339</v>
      </c>
      <c r="H16" s="125" t="s">
        <v>342</v>
      </c>
      <c r="I16" s="125" t="s">
        <v>326</v>
      </c>
      <c r="J16" s="122" t="s">
        <v>354</v>
      </c>
    </row>
    <row r="17" ht="18.75" customHeight="1" spans="1:10">
      <c r="A17" s="122" t="str">
        <f t="shared" si="0"/>
        <v>    机关事务管理经费</v>
      </c>
      <c r="B17" s="125" t="s">
        <v>319</v>
      </c>
      <c r="C17" s="125" t="s">
        <v>320</v>
      </c>
      <c r="D17" s="125" t="s">
        <v>352</v>
      </c>
      <c r="E17" s="122" t="s">
        <v>355</v>
      </c>
      <c r="F17" s="125" t="s">
        <v>323</v>
      </c>
      <c r="G17" s="122" t="s">
        <v>339</v>
      </c>
      <c r="H17" s="125" t="s">
        <v>342</v>
      </c>
      <c r="I17" s="125" t="s">
        <v>326</v>
      </c>
      <c r="J17" s="122" t="s">
        <v>356</v>
      </c>
    </row>
    <row r="18" ht="18.75" customHeight="1" spans="1:10">
      <c r="A18" s="122" t="str">
        <f t="shared" si="0"/>
        <v>    机关事务管理经费</v>
      </c>
      <c r="B18" s="125" t="s">
        <v>319</v>
      </c>
      <c r="C18" s="125" t="s">
        <v>320</v>
      </c>
      <c r="D18" s="125" t="s">
        <v>352</v>
      </c>
      <c r="E18" s="122" t="s">
        <v>357</v>
      </c>
      <c r="F18" s="125" t="s">
        <v>323</v>
      </c>
      <c r="G18" s="122" t="s">
        <v>358</v>
      </c>
      <c r="H18" s="125" t="s">
        <v>342</v>
      </c>
      <c r="I18" s="125" t="s">
        <v>326</v>
      </c>
      <c r="J18" s="122" t="s">
        <v>359</v>
      </c>
    </row>
    <row r="19" ht="18.75" customHeight="1" spans="1:10">
      <c r="A19" s="122" t="str">
        <f t="shared" si="0"/>
        <v>    机关事务管理经费</v>
      </c>
      <c r="B19" s="125" t="s">
        <v>319</v>
      </c>
      <c r="C19" s="125" t="s">
        <v>320</v>
      </c>
      <c r="D19" s="125" t="s">
        <v>352</v>
      </c>
      <c r="E19" s="122" t="s">
        <v>360</v>
      </c>
      <c r="F19" s="125" t="s">
        <v>349</v>
      </c>
      <c r="G19" s="122" t="s">
        <v>361</v>
      </c>
      <c r="H19" s="125" t="s">
        <v>342</v>
      </c>
      <c r="I19" s="125" t="s">
        <v>362</v>
      </c>
      <c r="J19" s="122" t="s">
        <v>363</v>
      </c>
    </row>
    <row r="20" ht="18.75" customHeight="1" spans="1:10">
      <c r="A20" s="122" t="str">
        <f t="shared" si="0"/>
        <v>    机关事务管理经费</v>
      </c>
      <c r="B20" s="125" t="s">
        <v>319</v>
      </c>
      <c r="C20" s="125" t="s">
        <v>320</v>
      </c>
      <c r="D20" s="125" t="s">
        <v>352</v>
      </c>
      <c r="E20" s="122" t="s">
        <v>364</v>
      </c>
      <c r="F20" s="125" t="s">
        <v>323</v>
      </c>
      <c r="G20" s="122" t="s">
        <v>339</v>
      </c>
      <c r="H20" s="125" t="s">
        <v>342</v>
      </c>
      <c r="I20" s="125" t="s">
        <v>326</v>
      </c>
      <c r="J20" s="122" t="s">
        <v>365</v>
      </c>
    </row>
    <row r="21" ht="18.75" customHeight="1" spans="1:10">
      <c r="A21" s="122" t="str">
        <f t="shared" si="0"/>
        <v>    机关事务管理经费</v>
      </c>
      <c r="B21" s="125" t="s">
        <v>319</v>
      </c>
      <c r="C21" s="125" t="s">
        <v>320</v>
      </c>
      <c r="D21" s="125" t="s">
        <v>352</v>
      </c>
      <c r="E21" s="122" t="s">
        <v>366</v>
      </c>
      <c r="F21" s="125" t="s">
        <v>323</v>
      </c>
      <c r="G21" s="122" t="s">
        <v>339</v>
      </c>
      <c r="H21" s="125" t="s">
        <v>342</v>
      </c>
      <c r="I21" s="125" t="s">
        <v>326</v>
      </c>
      <c r="J21" s="122" t="s">
        <v>367</v>
      </c>
    </row>
    <row r="22" ht="18.75" customHeight="1" spans="1:10">
      <c r="A22" s="122" t="str">
        <f t="shared" si="0"/>
        <v>    机关事务管理经费</v>
      </c>
      <c r="B22" s="125" t="s">
        <v>319</v>
      </c>
      <c r="C22" s="125" t="s">
        <v>320</v>
      </c>
      <c r="D22" s="125" t="s">
        <v>368</v>
      </c>
      <c r="E22" s="122" t="s">
        <v>369</v>
      </c>
      <c r="F22" s="125" t="s">
        <v>370</v>
      </c>
      <c r="G22" s="122" t="s">
        <v>371</v>
      </c>
      <c r="H22" s="125" t="s">
        <v>372</v>
      </c>
      <c r="I22" s="125" t="s">
        <v>326</v>
      </c>
      <c r="J22" s="122" t="s">
        <v>373</v>
      </c>
    </row>
    <row r="23" ht="18.75" customHeight="1" spans="1:10">
      <c r="A23" s="122" t="str">
        <f t="shared" si="0"/>
        <v>    机关事务管理经费</v>
      </c>
      <c r="B23" s="125" t="s">
        <v>319</v>
      </c>
      <c r="C23" s="125" t="s">
        <v>374</v>
      </c>
      <c r="D23" s="125" t="s">
        <v>375</v>
      </c>
      <c r="E23" s="122" t="s">
        <v>376</v>
      </c>
      <c r="F23" s="125" t="s">
        <v>323</v>
      </c>
      <c r="G23" s="122" t="s">
        <v>377</v>
      </c>
      <c r="H23" s="125" t="s">
        <v>378</v>
      </c>
      <c r="I23" s="125" t="s">
        <v>326</v>
      </c>
      <c r="J23" s="122" t="s">
        <v>379</v>
      </c>
    </row>
    <row r="24" ht="18.75" customHeight="1" spans="1:10">
      <c r="A24" s="122" t="str">
        <f t="shared" si="0"/>
        <v>    机关事务管理经费</v>
      </c>
      <c r="B24" s="125" t="s">
        <v>319</v>
      </c>
      <c r="C24" s="125" t="s">
        <v>374</v>
      </c>
      <c r="D24" s="125" t="s">
        <v>375</v>
      </c>
      <c r="E24" s="122" t="s">
        <v>380</v>
      </c>
      <c r="F24" s="125" t="s">
        <v>323</v>
      </c>
      <c r="G24" s="122" t="s">
        <v>339</v>
      </c>
      <c r="H24" s="125" t="s">
        <v>342</v>
      </c>
      <c r="I24" s="125" t="s">
        <v>326</v>
      </c>
      <c r="J24" s="122" t="s">
        <v>381</v>
      </c>
    </row>
    <row r="25" ht="18.75" customHeight="1" spans="1:10">
      <c r="A25" s="122" t="str">
        <f t="shared" si="0"/>
        <v>    机关事务管理经费</v>
      </c>
      <c r="B25" s="125" t="s">
        <v>319</v>
      </c>
      <c r="C25" s="125" t="s">
        <v>374</v>
      </c>
      <c r="D25" s="125" t="s">
        <v>375</v>
      </c>
      <c r="E25" s="122" t="s">
        <v>382</v>
      </c>
      <c r="F25" s="125" t="s">
        <v>370</v>
      </c>
      <c r="G25" s="122" t="s">
        <v>383</v>
      </c>
      <c r="H25" s="125" t="s">
        <v>329</v>
      </c>
      <c r="I25" s="125" t="s">
        <v>326</v>
      </c>
      <c r="J25" s="122" t="s">
        <v>384</v>
      </c>
    </row>
    <row r="26" ht="18.75" customHeight="1" spans="1:10">
      <c r="A26" s="122" t="str">
        <f t="shared" si="0"/>
        <v>    机关事务管理经费</v>
      </c>
      <c r="B26" s="125" t="s">
        <v>319</v>
      </c>
      <c r="C26" s="125" t="s">
        <v>374</v>
      </c>
      <c r="D26" s="125" t="s">
        <v>375</v>
      </c>
      <c r="E26" s="122" t="s">
        <v>385</v>
      </c>
      <c r="F26" s="125" t="s">
        <v>323</v>
      </c>
      <c r="G26" s="122" t="s">
        <v>386</v>
      </c>
      <c r="H26" s="125" t="s">
        <v>346</v>
      </c>
      <c r="I26" s="125" t="s">
        <v>326</v>
      </c>
      <c r="J26" s="122" t="s">
        <v>387</v>
      </c>
    </row>
    <row r="27" ht="18.75" customHeight="1" spans="1:10">
      <c r="A27" s="122" t="str">
        <f t="shared" si="0"/>
        <v>    机关事务管理经费</v>
      </c>
      <c r="B27" s="125" t="s">
        <v>319</v>
      </c>
      <c r="C27" s="125" t="s">
        <v>374</v>
      </c>
      <c r="D27" s="125" t="s">
        <v>388</v>
      </c>
      <c r="E27" s="122" t="s">
        <v>389</v>
      </c>
      <c r="F27" s="125" t="s">
        <v>323</v>
      </c>
      <c r="G27" s="122" t="s">
        <v>135</v>
      </c>
      <c r="H27" s="125" t="s">
        <v>390</v>
      </c>
      <c r="I27" s="125" t="s">
        <v>326</v>
      </c>
      <c r="J27" s="122" t="s">
        <v>391</v>
      </c>
    </row>
    <row r="28" ht="18.75" customHeight="1" spans="1:10">
      <c r="A28" s="122" t="str">
        <f t="shared" si="0"/>
        <v>    机关事务管理经费</v>
      </c>
      <c r="B28" s="125" t="s">
        <v>319</v>
      </c>
      <c r="C28" s="125" t="s">
        <v>374</v>
      </c>
      <c r="D28" s="125" t="s">
        <v>388</v>
      </c>
      <c r="E28" s="122" t="s">
        <v>392</v>
      </c>
      <c r="F28" s="125" t="s">
        <v>323</v>
      </c>
      <c r="G28" s="122" t="s">
        <v>132</v>
      </c>
      <c r="H28" s="125" t="s">
        <v>390</v>
      </c>
      <c r="I28" s="125" t="s">
        <v>326</v>
      </c>
      <c r="J28" s="122" t="s">
        <v>393</v>
      </c>
    </row>
    <row r="29" ht="18.75" customHeight="1" spans="1:10">
      <c r="A29" s="122" t="str">
        <f t="shared" si="0"/>
        <v>    机关事务管理经费</v>
      </c>
      <c r="B29" s="125" t="s">
        <v>319</v>
      </c>
      <c r="C29" s="125" t="s">
        <v>374</v>
      </c>
      <c r="D29" s="125" t="s">
        <v>388</v>
      </c>
      <c r="E29" s="122" t="s">
        <v>394</v>
      </c>
      <c r="F29" s="125" t="s">
        <v>323</v>
      </c>
      <c r="G29" s="122" t="s">
        <v>339</v>
      </c>
      <c r="H29" s="125" t="s">
        <v>342</v>
      </c>
      <c r="I29" s="125" t="s">
        <v>326</v>
      </c>
      <c r="J29" s="122" t="s">
        <v>395</v>
      </c>
    </row>
    <row r="30" ht="18.75" customHeight="1" spans="1:10">
      <c r="A30" s="122" t="str">
        <f t="shared" si="0"/>
        <v>    机关事务管理经费</v>
      </c>
      <c r="B30" s="125" t="s">
        <v>319</v>
      </c>
      <c r="C30" s="125" t="s">
        <v>396</v>
      </c>
      <c r="D30" s="125" t="s">
        <v>397</v>
      </c>
      <c r="E30" s="122" t="s">
        <v>398</v>
      </c>
      <c r="F30" s="125" t="s">
        <v>323</v>
      </c>
      <c r="G30" s="122" t="s">
        <v>339</v>
      </c>
      <c r="H30" s="125" t="s">
        <v>342</v>
      </c>
      <c r="I30" s="125" t="s">
        <v>326</v>
      </c>
      <c r="J30" s="122" t="s">
        <v>399</v>
      </c>
    </row>
    <row r="31" ht="18.75" customHeight="1" spans="1:10">
      <c r="A31" s="122" t="str">
        <f t="shared" si="0"/>
        <v>    机关事务管理经费</v>
      </c>
      <c r="B31" s="125" t="s">
        <v>319</v>
      </c>
      <c r="C31" s="125" t="s">
        <v>396</v>
      </c>
      <c r="D31" s="125" t="s">
        <v>397</v>
      </c>
      <c r="E31" s="122" t="s">
        <v>400</v>
      </c>
      <c r="F31" s="125" t="s">
        <v>323</v>
      </c>
      <c r="G31" s="122" t="s">
        <v>339</v>
      </c>
      <c r="H31" s="125" t="s">
        <v>342</v>
      </c>
      <c r="I31" s="125" t="s">
        <v>326</v>
      </c>
      <c r="J31" s="122" t="s">
        <v>401</v>
      </c>
    </row>
    <row r="32" ht="18.75" customHeight="1" spans="1:10">
      <c r="A32" s="122" t="str">
        <f t="shared" si="0"/>
        <v>    机关事务管理经费</v>
      </c>
      <c r="B32" s="125" t="s">
        <v>319</v>
      </c>
      <c r="C32" s="125" t="s">
        <v>396</v>
      </c>
      <c r="D32" s="125" t="s">
        <v>397</v>
      </c>
      <c r="E32" s="122" t="s">
        <v>402</v>
      </c>
      <c r="F32" s="125" t="s">
        <v>323</v>
      </c>
      <c r="G32" s="122" t="s">
        <v>339</v>
      </c>
      <c r="H32" s="125" t="s">
        <v>342</v>
      </c>
      <c r="I32" s="125" t="s">
        <v>326</v>
      </c>
      <c r="J32" s="122" t="s">
        <v>403</v>
      </c>
    </row>
    <row r="33" ht="18.75" customHeight="1" spans="1:10">
      <c r="A33" s="122" t="str">
        <f t="shared" si="0"/>
        <v>    机关事务管理经费</v>
      </c>
      <c r="B33" s="125" t="s">
        <v>319</v>
      </c>
      <c r="C33" s="125" t="s">
        <v>396</v>
      </c>
      <c r="D33" s="125" t="s">
        <v>397</v>
      </c>
      <c r="E33" s="122" t="s">
        <v>402</v>
      </c>
      <c r="F33" s="125" t="s">
        <v>323</v>
      </c>
      <c r="G33" s="122" t="s">
        <v>339</v>
      </c>
      <c r="H33" s="125" t="s">
        <v>342</v>
      </c>
      <c r="I33" s="125" t="s">
        <v>326</v>
      </c>
      <c r="J33" s="122" t="s">
        <v>404</v>
      </c>
    </row>
    <row r="34" ht="18.75" customHeight="1" spans="1:10">
      <c r="A34" s="122" t="str">
        <f t="shared" si="0"/>
        <v>    机关事务管理经费</v>
      </c>
      <c r="B34" s="125" t="s">
        <v>319</v>
      </c>
      <c r="C34" s="125" t="s">
        <v>396</v>
      </c>
      <c r="D34" s="125" t="s">
        <v>397</v>
      </c>
      <c r="E34" s="122" t="s">
        <v>405</v>
      </c>
      <c r="F34" s="125" t="s">
        <v>370</v>
      </c>
      <c r="G34" s="122" t="s">
        <v>339</v>
      </c>
      <c r="H34" s="125" t="s">
        <v>329</v>
      </c>
      <c r="I34" s="125" t="s">
        <v>326</v>
      </c>
      <c r="J34" s="122" t="s">
        <v>406</v>
      </c>
    </row>
    <row r="35" ht="18.75" customHeight="1" spans="1:10">
      <c r="A35" s="122" t="str">
        <f t="shared" si="0"/>
        <v>    机关事务管理经费</v>
      </c>
      <c r="B35" s="125" t="s">
        <v>319</v>
      </c>
      <c r="C35" s="125" t="s">
        <v>396</v>
      </c>
      <c r="D35" s="125" t="s">
        <v>397</v>
      </c>
      <c r="E35" s="122" t="s">
        <v>407</v>
      </c>
      <c r="F35" s="125" t="s">
        <v>323</v>
      </c>
      <c r="G35" s="122" t="s">
        <v>339</v>
      </c>
      <c r="H35" s="125" t="s">
        <v>342</v>
      </c>
      <c r="I35" s="125" t="s">
        <v>326</v>
      </c>
      <c r="J35" s="122" t="s">
        <v>408</v>
      </c>
    </row>
    <row r="36" ht="18.75" customHeight="1" spans="1:10">
      <c r="A36" s="122" t="str">
        <f t="shared" ref="A36:A40" si="1">"    "&amp;"全县视频会议系统升级改造项目资金"</f>
        <v>    全县视频会议系统升级改造项目资金</v>
      </c>
      <c r="B36" s="125" t="s">
        <v>409</v>
      </c>
      <c r="C36" s="125" t="s">
        <v>320</v>
      </c>
      <c r="D36" s="125" t="s">
        <v>321</v>
      </c>
      <c r="E36" s="122" t="s">
        <v>410</v>
      </c>
      <c r="F36" s="125" t="s">
        <v>323</v>
      </c>
      <c r="G36" s="122" t="s">
        <v>411</v>
      </c>
      <c r="H36" s="125" t="s">
        <v>329</v>
      </c>
      <c r="I36" s="125" t="s">
        <v>326</v>
      </c>
      <c r="J36" s="122" t="s">
        <v>412</v>
      </c>
    </row>
    <row r="37" ht="18.75" customHeight="1" spans="1:10">
      <c r="A37" s="122" t="str">
        <f t="shared" si="1"/>
        <v>    全县视频会议系统升级改造项目资金</v>
      </c>
      <c r="B37" s="125" t="s">
        <v>409</v>
      </c>
      <c r="C37" s="125" t="s">
        <v>320</v>
      </c>
      <c r="D37" s="125" t="s">
        <v>352</v>
      </c>
      <c r="E37" s="122" t="s">
        <v>413</v>
      </c>
      <c r="F37" s="125" t="s">
        <v>323</v>
      </c>
      <c r="G37" s="122" t="s">
        <v>411</v>
      </c>
      <c r="H37" s="125" t="s">
        <v>342</v>
      </c>
      <c r="I37" s="125" t="s">
        <v>326</v>
      </c>
      <c r="J37" s="122" t="s">
        <v>413</v>
      </c>
    </row>
    <row r="38" ht="18.75" customHeight="1" spans="1:10">
      <c r="A38" s="122" t="str">
        <f t="shared" si="1"/>
        <v>    全县视频会议系统升级改造项目资金</v>
      </c>
      <c r="B38" s="125" t="s">
        <v>409</v>
      </c>
      <c r="C38" s="125" t="s">
        <v>320</v>
      </c>
      <c r="D38" s="125" t="s">
        <v>414</v>
      </c>
      <c r="E38" s="122" t="s">
        <v>415</v>
      </c>
      <c r="F38" s="125" t="s">
        <v>323</v>
      </c>
      <c r="G38" s="122" t="s">
        <v>416</v>
      </c>
      <c r="H38" s="125" t="s">
        <v>342</v>
      </c>
      <c r="I38" s="125" t="s">
        <v>326</v>
      </c>
      <c r="J38" s="122" t="s">
        <v>417</v>
      </c>
    </row>
    <row r="39" ht="18.75" customHeight="1" spans="1:10">
      <c r="A39" s="122" t="str">
        <f t="shared" si="1"/>
        <v>    全县视频会议系统升级改造项目资金</v>
      </c>
      <c r="B39" s="125" t="s">
        <v>409</v>
      </c>
      <c r="C39" s="125" t="s">
        <v>374</v>
      </c>
      <c r="D39" s="125" t="s">
        <v>375</v>
      </c>
      <c r="E39" s="122" t="s">
        <v>418</v>
      </c>
      <c r="F39" s="125" t="s">
        <v>349</v>
      </c>
      <c r="G39" s="122" t="s">
        <v>358</v>
      </c>
      <c r="H39" s="125" t="s">
        <v>342</v>
      </c>
      <c r="I39" s="125" t="s">
        <v>326</v>
      </c>
      <c r="J39" s="122" t="s">
        <v>418</v>
      </c>
    </row>
    <row r="40" ht="18.75" customHeight="1" spans="1:10">
      <c r="A40" s="122" t="str">
        <f t="shared" si="1"/>
        <v>    全县视频会议系统升级改造项目资金</v>
      </c>
      <c r="B40" s="125" t="s">
        <v>409</v>
      </c>
      <c r="C40" s="125" t="s">
        <v>396</v>
      </c>
      <c r="D40" s="125" t="s">
        <v>397</v>
      </c>
      <c r="E40" s="122" t="s">
        <v>402</v>
      </c>
      <c r="F40" s="125" t="s">
        <v>323</v>
      </c>
      <c r="G40" s="122" t="s">
        <v>411</v>
      </c>
      <c r="H40" s="125" t="s">
        <v>342</v>
      </c>
      <c r="I40" s="125" t="s">
        <v>326</v>
      </c>
      <c r="J40" s="122" t="s">
        <v>404</v>
      </c>
    </row>
    <row r="41" ht="18.75" customHeight="1" spans="1:10">
      <c r="A41" s="122" t="str">
        <f t="shared" ref="A41:A45" si="2">"    "&amp;"挂职干部生活补助及艰苦边远地区补贴经费"</f>
        <v>    挂职干部生活补助及艰苦边远地区补贴经费</v>
      </c>
      <c r="B41" s="125" t="s">
        <v>419</v>
      </c>
      <c r="C41" s="125" t="s">
        <v>320</v>
      </c>
      <c r="D41" s="125" t="s">
        <v>321</v>
      </c>
      <c r="E41" s="122" t="s">
        <v>420</v>
      </c>
      <c r="F41" s="125" t="s">
        <v>349</v>
      </c>
      <c r="G41" s="122" t="s">
        <v>133</v>
      </c>
      <c r="H41" s="125" t="s">
        <v>421</v>
      </c>
      <c r="I41" s="125" t="s">
        <v>326</v>
      </c>
      <c r="J41" s="122" t="s">
        <v>422</v>
      </c>
    </row>
    <row r="42" ht="18.75" customHeight="1" spans="1:10">
      <c r="A42" s="122" t="str">
        <f t="shared" si="2"/>
        <v>    挂职干部生活补助及艰苦边远地区补贴经费</v>
      </c>
      <c r="B42" s="125" t="s">
        <v>419</v>
      </c>
      <c r="C42" s="125" t="s">
        <v>320</v>
      </c>
      <c r="D42" s="125" t="s">
        <v>352</v>
      </c>
      <c r="E42" s="122" t="s">
        <v>423</v>
      </c>
      <c r="F42" s="125" t="s">
        <v>349</v>
      </c>
      <c r="G42" s="122" t="s">
        <v>358</v>
      </c>
      <c r="H42" s="125" t="s">
        <v>342</v>
      </c>
      <c r="I42" s="125" t="s">
        <v>326</v>
      </c>
      <c r="J42" s="122" t="s">
        <v>424</v>
      </c>
    </row>
    <row r="43" ht="18.75" customHeight="1" spans="1:10">
      <c r="A43" s="122" t="str">
        <f t="shared" si="2"/>
        <v>    挂职干部生活补助及艰苦边远地区补贴经费</v>
      </c>
      <c r="B43" s="125" t="s">
        <v>419</v>
      </c>
      <c r="C43" s="125" t="s">
        <v>320</v>
      </c>
      <c r="D43" s="125" t="s">
        <v>414</v>
      </c>
      <c r="E43" s="122" t="s">
        <v>425</v>
      </c>
      <c r="F43" s="125" t="s">
        <v>349</v>
      </c>
      <c r="G43" s="122" t="s">
        <v>358</v>
      </c>
      <c r="H43" s="125" t="s">
        <v>342</v>
      </c>
      <c r="I43" s="125" t="s">
        <v>326</v>
      </c>
      <c r="J43" s="122" t="s">
        <v>426</v>
      </c>
    </row>
    <row r="44" ht="18.75" customHeight="1" spans="1:10">
      <c r="A44" s="122" t="str">
        <f t="shared" si="2"/>
        <v>    挂职干部生活补助及艰苦边远地区补贴经费</v>
      </c>
      <c r="B44" s="125" t="s">
        <v>419</v>
      </c>
      <c r="C44" s="125" t="s">
        <v>374</v>
      </c>
      <c r="D44" s="125" t="s">
        <v>375</v>
      </c>
      <c r="E44" s="122" t="s">
        <v>427</v>
      </c>
      <c r="F44" s="125" t="s">
        <v>349</v>
      </c>
      <c r="G44" s="122" t="s">
        <v>428</v>
      </c>
      <c r="H44" s="125"/>
      <c r="I44" s="125" t="s">
        <v>362</v>
      </c>
      <c r="J44" s="122" t="s">
        <v>429</v>
      </c>
    </row>
    <row r="45" ht="18.75" customHeight="1" spans="1:10">
      <c r="A45" s="122" t="str">
        <f t="shared" si="2"/>
        <v>    挂职干部生活补助及艰苦边远地区补贴经费</v>
      </c>
      <c r="B45" s="125" t="s">
        <v>419</v>
      </c>
      <c r="C45" s="125" t="s">
        <v>396</v>
      </c>
      <c r="D45" s="125" t="s">
        <v>397</v>
      </c>
      <c r="E45" s="122" t="s">
        <v>430</v>
      </c>
      <c r="F45" s="125" t="s">
        <v>323</v>
      </c>
      <c r="G45" s="122" t="s">
        <v>339</v>
      </c>
      <c r="H45" s="125" t="s">
        <v>342</v>
      </c>
      <c r="I45" s="125" t="s">
        <v>326</v>
      </c>
      <c r="J45" s="122" t="s">
        <v>431</v>
      </c>
    </row>
    <row r="46" ht="18.75" customHeight="1" spans="1:10">
      <c r="A46" s="122" t="str">
        <f t="shared" ref="A46:A50" si="3">"    "&amp;"2025年春节慰问经费"</f>
        <v>    2025年春节慰问经费</v>
      </c>
      <c r="B46" s="125" t="s">
        <v>432</v>
      </c>
      <c r="C46" s="125" t="s">
        <v>320</v>
      </c>
      <c r="D46" s="125" t="s">
        <v>321</v>
      </c>
      <c r="E46" s="122" t="s">
        <v>420</v>
      </c>
      <c r="F46" s="125" t="s">
        <v>349</v>
      </c>
      <c r="G46" s="122" t="s">
        <v>433</v>
      </c>
      <c r="H46" s="125" t="s">
        <v>350</v>
      </c>
      <c r="I46" s="125" t="s">
        <v>326</v>
      </c>
      <c r="J46" s="122" t="s">
        <v>422</v>
      </c>
    </row>
    <row r="47" ht="18.75" customHeight="1" spans="1:10">
      <c r="A47" s="122" t="str">
        <f t="shared" si="3"/>
        <v>    2025年春节慰问经费</v>
      </c>
      <c r="B47" s="125" t="s">
        <v>432</v>
      </c>
      <c r="C47" s="125" t="s">
        <v>320</v>
      </c>
      <c r="D47" s="125" t="s">
        <v>352</v>
      </c>
      <c r="E47" s="122" t="s">
        <v>423</v>
      </c>
      <c r="F47" s="125" t="s">
        <v>349</v>
      </c>
      <c r="G47" s="122" t="s">
        <v>358</v>
      </c>
      <c r="H47" s="125" t="s">
        <v>342</v>
      </c>
      <c r="I47" s="125" t="s">
        <v>326</v>
      </c>
      <c r="J47" s="122" t="s">
        <v>434</v>
      </c>
    </row>
    <row r="48" ht="18.75" customHeight="1" spans="1:10">
      <c r="A48" s="122" t="str">
        <f t="shared" si="3"/>
        <v>    2025年春节慰问经费</v>
      </c>
      <c r="B48" s="125" t="s">
        <v>432</v>
      </c>
      <c r="C48" s="125" t="s">
        <v>320</v>
      </c>
      <c r="D48" s="125" t="s">
        <v>414</v>
      </c>
      <c r="E48" s="122" t="s">
        <v>425</v>
      </c>
      <c r="F48" s="125" t="s">
        <v>349</v>
      </c>
      <c r="G48" s="122" t="s">
        <v>358</v>
      </c>
      <c r="H48" s="125" t="s">
        <v>342</v>
      </c>
      <c r="I48" s="125" t="s">
        <v>326</v>
      </c>
      <c r="J48" s="122" t="s">
        <v>435</v>
      </c>
    </row>
    <row r="49" ht="18.75" customHeight="1" spans="1:10">
      <c r="A49" s="122" t="str">
        <f t="shared" si="3"/>
        <v>    2025年春节慰问经费</v>
      </c>
      <c r="B49" s="125" t="s">
        <v>432</v>
      </c>
      <c r="C49" s="125" t="s">
        <v>374</v>
      </c>
      <c r="D49" s="125" t="s">
        <v>375</v>
      </c>
      <c r="E49" s="122" t="s">
        <v>436</v>
      </c>
      <c r="F49" s="125" t="s">
        <v>349</v>
      </c>
      <c r="G49" s="122" t="s">
        <v>437</v>
      </c>
      <c r="H49" s="125" t="s">
        <v>342</v>
      </c>
      <c r="I49" s="125" t="s">
        <v>362</v>
      </c>
      <c r="J49" s="122" t="s">
        <v>429</v>
      </c>
    </row>
    <row r="50" ht="18.75" customHeight="1" spans="1:10">
      <c r="A50" s="122" t="str">
        <f t="shared" si="3"/>
        <v>    2025年春节慰问经费</v>
      </c>
      <c r="B50" s="125" t="s">
        <v>432</v>
      </c>
      <c r="C50" s="125" t="s">
        <v>396</v>
      </c>
      <c r="D50" s="125" t="s">
        <v>397</v>
      </c>
      <c r="E50" s="122" t="s">
        <v>430</v>
      </c>
      <c r="F50" s="125" t="s">
        <v>323</v>
      </c>
      <c r="G50" s="122" t="s">
        <v>339</v>
      </c>
      <c r="H50" s="125" t="s">
        <v>342</v>
      </c>
      <c r="I50" s="125" t="s">
        <v>326</v>
      </c>
      <c r="J50" s="122" t="s">
        <v>431</v>
      </c>
    </row>
    <row r="51" ht="18.75" customHeight="1" spans="1:10">
      <c r="A51" s="122" t="str">
        <f t="shared" ref="A51:A54" si="4">"    "&amp;"政府办公大楼消火栓及给水系统更新改造资金"</f>
        <v>    政府办公大楼消火栓及给水系统更新改造资金</v>
      </c>
      <c r="B51" s="125" t="s">
        <v>438</v>
      </c>
      <c r="C51" s="125" t="s">
        <v>320</v>
      </c>
      <c r="D51" s="125" t="s">
        <v>321</v>
      </c>
      <c r="E51" s="122" t="s">
        <v>439</v>
      </c>
      <c r="F51" s="125" t="s">
        <v>323</v>
      </c>
      <c r="G51" s="122" t="s">
        <v>358</v>
      </c>
      <c r="H51" s="125" t="s">
        <v>342</v>
      </c>
      <c r="I51" s="125" t="s">
        <v>326</v>
      </c>
      <c r="J51" s="122" t="s">
        <v>440</v>
      </c>
    </row>
    <row r="52" ht="18.75" customHeight="1" spans="1:10">
      <c r="A52" s="122" t="str">
        <f t="shared" si="4"/>
        <v>    政府办公大楼消火栓及给水系统更新改造资金</v>
      </c>
      <c r="B52" s="125" t="s">
        <v>438</v>
      </c>
      <c r="C52" s="125" t="s">
        <v>320</v>
      </c>
      <c r="D52" s="125" t="s">
        <v>352</v>
      </c>
      <c r="E52" s="122" t="s">
        <v>441</v>
      </c>
      <c r="F52" s="125" t="s">
        <v>323</v>
      </c>
      <c r="G52" s="122" t="s">
        <v>339</v>
      </c>
      <c r="H52" s="125" t="s">
        <v>342</v>
      </c>
      <c r="I52" s="125" t="s">
        <v>326</v>
      </c>
      <c r="J52" s="122" t="s">
        <v>442</v>
      </c>
    </row>
    <row r="53" ht="18.75" customHeight="1" spans="1:10">
      <c r="A53" s="122" t="str">
        <f t="shared" si="4"/>
        <v>    政府办公大楼消火栓及给水系统更新改造资金</v>
      </c>
      <c r="B53" s="125" t="s">
        <v>438</v>
      </c>
      <c r="C53" s="125" t="s">
        <v>374</v>
      </c>
      <c r="D53" s="125" t="s">
        <v>375</v>
      </c>
      <c r="E53" s="122" t="s">
        <v>443</v>
      </c>
      <c r="F53" s="125" t="s">
        <v>323</v>
      </c>
      <c r="G53" s="122" t="s">
        <v>339</v>
      </c>
      <c r="H53" s="125" t="s">
        <v>342</v>
      </c>
      <c r="I53" s="125" t="s">
        <v>326</v>
      </c>
      <c r="J53" s="122" t="s">
        <v>444</v>
      </c>
    </row>
    <row r="54" ht="18.75" customHeight="1" spans="1:10">
      <c r="A54" s="122" t="str">
        <f t="shared" si="4"/>
        <v>    政府办公大楼消火栓及给水系统更新改造资金</v>
      </c>
      <c r="B54" s="125" t="s">
        <v>438</v>
      </c>
      <c r="C54" s="125" t="s">
        <v>396</v>
      </c>
      <c r="D54" s="125" t="s">
        <v>397</v>
      </c>
      <c r="E54" s="122" t="s">
        <v>402</v>
      </c>
      <c r="F54" s="125" t="s">
        <v>323</v>
      </c>
      <c r="G54" s="122" t="s">
        <v>339</v>
      </c>
      <c r="H54" s="125" t="s">
        <v>342</v>
      </c>
      <c r="I54" s="125" t="s">
        <v>326</v>
      </c>
      <c r="J54" s="122" t="s">
        <v>398</v>
      </c>
    </row>
    <row r="55" ht="18.75" customHeight="1" spans="1:10">
      <c r="A55" s="122" t="str">
        <f t="shared" ref="A55:A65" si="5">"    "&amp;"县委编办工作经费"</f>
        <v>    县委编办工作经费</v>
      </c>
      <c r="B55" s="125" t="s">
        <v>445</v>
      </c>
      <c r="C55" s="125" t="s">
        <v>320</v>
      </c>
      <c r="D55" s="125" t="s">
        <v>321</v>
      </c>
      <c r="E55" s="122" t="s">
        <v>446</v>
      </c>
      <c r="F55" s="125" t="s">
        <v>323</v>
      </c>
      <c r="G55" s="122" t="s">
        <v>324</v>
      </c>
      <c r="H55" s="125" t="s">
        <v>447</v>
      </c>
      <c r="I55" s="125" t="s">
        <v>326</v>
      </c>
      <c r="J55" s="122" t="s">
        <v>448</v>
      </c>
    </row>
    <row r="56" ht="18.75" customHeight="1" spans="1:10">
      <c r="A56" s="122" t="str">
        <f t="shared" si="5"/>
        <v>    县委编办工作经费</v>
      </c>
      <c r="B56" s="125" t="s">
        <v>445</v>
      </c>
      <c r="C56" s="125" t="s">
        <v>320</v>
      </c>
      <c r="D56" s="125" t="s">
        <v>352</v>
      </c>
      <c r="E56" s="122" t="s">
        <v>353</v>
      </c>
      <c r="F56" s="125" t="s">
        <v>323</v>
      </c>
      <c r="G56" s="122" t="s">
        <v>339</v>
      </c>
      <c r="H56" s="125" t="s">
        <v>342</v>
      </c>
      <c r="I56" s="125" t="s">
        <v>326</v>
      </c>
      <c r="J56" s="122" t="s">
        <v>354</v>
      </c>
    </row>
    <row r="57" ht="18.75" customHeight="1" spans="1:10">
      <c r="A57" s="122" t="str">
        <f t="shared" si="5"/>
        <v>    县委编办工作经费</v>
      </c>
      <c r="B57" s="125" t="s">
        <v>445</v>
      </c>
      <c r="C57" s="125" t="s">
        <v>320</v>
      </c>
      <c r="D57" s="125" t="s">
        <v>352</v>
      </c>
      <c r="E57" s="122" t="s">
        <v>449</v>
      </c>
      <c r="F57" s="125" t="s">
        <v>323</v>
      </c>
      <c r="G57" s="122" t="s">
        <v>339</v>
      </c>
      <c r="H57" s="125" t="s">
        <v>342</v>
      </c>
      <c r="I57" s="125" t="s">
        <v>326</v>
      </c>
      <c r="J57" s="122" t="s">
        <v>450</v>
      </c>
    </row>
    <row r="58" ht="18.75" customHeight="1" spans="1:10">
      <c r="A58" s="122" t="str">
        <f t="shared" si="5"/>
        <v>    县委编办工作经费</v>
      </c>
      <c r="B58" s="125" t="s">
        <v>445</v>
      </c>
      <c r="C58" s="125" t="s">
        <v>320</v>
      </c>
      <c r="D58" s="125" t="s">
        <v>414</v>
      </c>
      <c r="E58" s="122" t="s">
        <v>451</v>
      </c>
      <c r="F58" s="125" t="s">
        <v>323</v>
      </c>
      <c r="G58" s="122" t="s">
        <v>339</v>
      </c>
      <c r="H58" s="125" t="s">
        <v>342</v>
      </c>
      <c r="I58" s="125" t="s">
        <v>326</v>
      </c>
      <c r="J58" s="122" t="s">
        <v>452</v>
      </c>
    </row>
    <row r="59" ht="18.75" customHeight="1" spans="1:10">
      <c r="A59" s="122" t="str">
        <f t="shared" si="5"/>
        <v>    县委编办工作经费</v>
      </c>
      <c r="B59" s="125" t="s">
        <v>445</v>
      </c>
      <c r="C59" s="125" t="s">
        <v>320</v>
      </c>
      <c r="D59" s="125" t="s">
        <v>368</v>
      </c>
      <c r="E59" s="122" t="s">
        <v>369</v>
      </c>
      <c r="F59" s="125" t="s">
        <v>370</v>
      </c>
      <c r="G59" s="122" t="s">
        <v>453</v>
      </c>
      <c r="H59" s="125" t="s">
        <v>372</v>
      </c>
      <c r="I59" s="125" t="s">
        <v>326</v>
      </c>
      <c r="J59" s="122" t="s">
        <v>454</v>
      </c>
    </row>
    <row r="60" ht="18.75" customHeight="1" spans="1:10">
      <c r="A60" s="122" t="str">
        <f t="shared" si="5"/>
        <v>    县委编办工作经费</v>
      </c>
      <c r="B60" s="125" t="s">
        <v>445</v>
      </c>
      <c r="C60" s="125" t="s">
        <v>374</v>
      </c>
      <c r="D60" s="125" t="s">
        <v>375</v>
      </c>
      <c r="E60" s="122" t="s">
        <v>380</v>
      </c>
      <c r="F60" s="125" t="s">
        <v>323</v>
      </c>
      <c r="G60" s="122" t="s">
        <v>339</v>
      </c>
      <c r="H60" s="125" t="s">
        <v>342</v>
      </c>
      <c r="I60" s="125" t="s">
        <v>326</v>
      </c>
      <c r="J60" s="122" t="s">
        <v>381</v>
      </c>
    </row>
    <row r="61" ht="18.75" customHeight="1" spans="1:10">
      <c r="A61" s="122" t="str">
        <f t="shared" si="5"/>
        <v>    县委编办工作经费</v>
      </c>
      <c r="B61" s="125" t="s">
        <v>445</v>
      </c>
      <c r="C61" s="125" t="s">
        <v>374</v>
      </c>
      <c r="D61" s="125" t="s">
        <v>375</v>
      </c>
      <c r="E61" s="122" t="s">
        <v>455</v>
      </c>
      <c r="F61" s="125" t="s">
        <v>323</v>
      </c>
      <c r="G61" s="122" t="s">
        <v>339</v>
      </c>
      <c r="H61" s="125" t="s">
        <v>342</v>
      </c>
      <c r="I61" s="125" t="s">
        <v>326</v>
      </c>
      <c r="J61" s="122" t="s">
        <v>456</v>
      </c>
    </row>
    <row r="62" ht="18.75" customHeight="1" spans="1:10">
      <c r="A62" s="122" t="str">
        <f t="shared" si="5"/>
        <v>    县委编办工作经费</v>
      </c>
      <c r="B62" s="125" t="s">
        <v>445</v>
      </c>
      <c r="C62" s="125" t="s">
        <v>374</v>
      </c>
      <c r="D62" s="125" t="s">
        <v>375</v>
      </c>
      <c r="E62" s="122" t="s">
        <v>457</v>
      </c>
      <c r="F62" s="125" t="s">
        <v>349</v>
      </c>
      <c r="G62" s="122" t="s">
        <v>458</v>
      </c>
      <c r="H62" s="125"/>
      <c r="I62" s="125" t="s">
        <v>362</v>
      </c>
      <c r="J62" s="122" t="s">
        <v>459</v>
      </c>
    </row>
    <row r="63" ht="18.75" customHeight="1" spans="1:10">
      <c r="A63" s="122" t="str">
        <f t="shared" si="5"/>
        <v>    县委编办工作经费</v>
      </c>
      <c r="B63" s="125" t="s">
        <v>445</v>
      </c>
      <c r="C63" s="125" t="s">
        <v>374</v>
      </c>
      <c r="D63" s="125" t="s">
        <v>388</v>
      </c>
      <c r="E63" s="122" t="s">
        <v>394</v>
      </c>
      <c r="F63" s="125" t="s">
        <v>349</v>
      </c>
      <c r="G63" s="122" t="s">
        <v>358</v>
      </c>
      <c r="H63" s="125" t="s">
        <v>342</v>
      </c>
      <c r="I63" s="125" t="s">
        <v>326</v>
      </c>
      <c r="J63" s="122" t="s">
        <v>395</v>
      </c>
    </row>
    <row r="64" ht="18.75" customHeight="1" spans="1:10">
      <c r="A64" s="122" t="str">
        <f t="shared" si="5"/>
        <v>    县委编办工作经费</v>
      </c>
      <c r="B64" s="125" t="s">
        <v>445</v>
      </c>
      <c r="C64" s="125" t="s">
        <v>396</v>
      </c>
      <c r="D64" s="125" t="s">
        <v>397</v>
      </c>
      <c r="E64" s="122" t="s">
        <v>405</v>
      </c>
      <c r="F64" s="125" t="s">
        <v>349</v>
      </c>
      <c r="G64" s="122" t="s">
        <v>383</v>
      </c>
      <c r="H64" s="125" t="s">
        <v>329</v>
      </c>
      <c r="I64" s="125" t="s">
        <v>326</v>
      </c>
      <c r="J64" s="122" t="s">
        <v>406</v>
      </c>
    </row>
    <row r="65" ht="18.75" customHeight="1" spans="1:10">
      <c r="A65" s="122" t="str">
        <f t="shared" si="5"/>
        <v>    县委编办工作经费</v>
      </c>
      <c r="B65" s="125" t="s">
        <v>445</v>
      </c>
      <c r="C65" s="125" t="s">
        <v>396</v>
      </c>
      <c r="D65" s="125" t="s">
        <v>397</v>
      </c>
      <c r="E65" s="122" t="s">
        <v>397</v>
      </c>
      <c r="F65" s="125" t="s">
        <v>323</v>
      </c>
      <c r="G65" s="122" t="s">
        <v>339</v>
      </c>
      <c r="H65" s="125" t="s">
        <v>342</v>
      </c>
      <c r="I65" s="125" t="s">
        <v>326</v>
      </c>
      <c r="J65" s="122" t="s">
        <v>397</v>
      </c>
    </row>
    <row r="66" ht="18.75" customHeight="1" spans="1:10">
      <c r="A66" s="122" t="str">
        <f t="shared" ref="A66:A71" si="6">"    "&amp;"政府法制工作经费"</f>
        <v>    政府法制工作经费</v>
      </c>
      <c r="B66" s="125" t="s">
        <v>460</v>
      </c>
      <c r="C66" s="125" t="s">
        <v>320</v>
      </c>
      <c r="D66" s="125" t="s">
        <v>321</v>
      </c>
      <c r="E66" s="122" t="s">
        <v>461</v>
      </c>
      <c r="F66" s="125" t="s">
        <v>349</v>
      </c>
      <c r="G66" s="122" t="s">
        <v>133</v>
      </c>
      <c r="H66" s="125" t="s">
        <v>462</v>
      </c>
      <c r="I66" s="125" t="s">
        <v>326</v>
      </c>
      <c r="J66" s="122" t="s">
        <v>463</v>
      </c>
    </row>
    <row r="67" ht="18.75" customHeight="1" spans="1:10">
      <c r="A67" s="122" t="str">
        <f t="shared" si="6"/>
        <v>    政府法制工作经费</v>
      </c>
      <c r="B67" s="125" t="s">
        <v>460</v>
      </c>
      <c r="C67" s="125" t="s">
        <v>320</v>
      </c>
      <c r="D67" s="125" t="s">
        <v>352</v>
      </c>
      <c r="E67" s="122" t="s">
        <v>464</v>
      </c>
      <c r="F67" s="125" t="s">
        <v>323</v>
      </c>
      <c r="G67" s="122" t="s">
        <v>416</v>
      </c>
      <c r="H67" s="125" t="s">
        <v>342</v>
      </c>
      <c r="I67" s="125" t="s">
        <v>326</v>
      </c>
      <c r="J67" s="122" t="s">
        <v>465</v>
      </c>
    </row>
    <row r="68" ht="18.75" customHeight="1" spans="1:10">
      <c r="A68" s="122" t="str">
        <f t="shared" si="6"/>
        <v>    政府法制工作经费</v>
      </c>
      <c r="B68" s="125" t="s">
        <v>460</v>
      </c>
      <c r="C68" s="125" t="s">
        <v>320</v>
      </c>
      <c r="D68" s="125" t="s">
        <v>414</v>
      </c>
      <c r="E68" s="122" t="s">
        <v>466</v>
      </c>
      <c r="F68" s="125" t="s">
        <v>349</v>
      </c>
      <c r="G68" s="122" t="s">
        <v>132</v>
      </c>
      <c r="H68" s="125" t="s">
        <v>390</v>
      </c>
      <c r="I68" s="125" t="s">
        <v>326</v>
      </c>
      <c r="J68" s="122" t="s">
        <v>466</v>
      </c>
    </row>
    <row r="69" ht="18.75" customHeight="1" spans="1:10">
      <c r="A69" s="122" t="str">
        <f t="shared" si="6"/>
        <v>    政府法制工作经费</v>
      </c>
      <c r="B69" s="125" t="s">
        <v>460</v>
      </c>
      <c r="C69" s="125" t="s">
        <v>320</v>
      </c>
      <c r="D69" s="125" t="s">
        <v>368</v>
      </c>
      <c r="E69" s="122" t="s">
        <v>369</v>
      </c>
      <c r="F69" s="125" t="s">
        <v>370</v>
      </c>
      <c r="G69" s="122" t="s">
        <v>467</v>
      </c>
      <c r="H69" s="125" t="s">
        <v>372</v>
      </c>
      <c r="I69" s="125" t="s">
        <v>326</v>
      </c>
      <c r="J69" s="122" t="s">
        <v>468</v>
      </c>
    </row>
    <row r="70" ht="18.75" customHeight="1" spans="1:10">
      <c r="A70" s="122" t="str">
        <f t="shared" si="6"/>
        <v>    政府法制工作经费</v>
      </c>
      <c r="B70" s="125" t="s">
        <v>460</v>
      </c>
      <c r="C70" s="125" t="s">
        <v>374</v>
      </c>
      <c r="D70" s="125" t="s">
        <v>375</v>
      </c>
      <c r="E70" s="122" t="s">
        <v>469</v>
      </c>
      <c r="F70" s="125" t="s">
        <v>323</v>
      </c>
      <c r="G70" s="122" t="s">
        <v>416</v>
      </c>
      <c r="H70" s="125" t="s">
        <v>342</v>
      </c>
      <c r="I70" s="125" t="s">
        <v>326</v>
      </c>
      <c r="J70" s="122" t="s">
        <v>470</v>
      </c>
    </row>
    <row r="71" ht="18.75" customHeight="1" spans="1:10">
      <c r="A71" s="122" t="str">
        <f t="shared" si="6"/>
        <v>    政府法制工作经费</v>
      </c>
      <c r="B71" s="125" t="s">
        <v>460</v>
      </c>
      <c r="C71" s="125" t="s">
        <v>396</v>
      </c>
      <c r="D71" s="125" t="s">
        <v>397</v>
      </c>
      <c r="E71" s="122" t="s">
        <v>398</v>
      </c>
      <c r="F71" s="125" t="s">
        <v>323</v>
      </c>
      <c r="G71" s="122" t="s">
        <v>416</v>
      </c>
      <c r="H71" s="125" t="s">
        <v>342</v>
      </c>
      <c r="I71" s="125" t="s">
        <v>326</v>
      </c>
      <c r="J71" s="122" t="s">
        <v>471</v>
      </c>
    </row>
    <row r="72" ht="18.75" customHeight="1" spans="1:10">
      <c r="A72" s="122" t="str">
        <f t="shared" ref="A72:A75" si="7">"    "&amp;"政府办公大楼防水及卫生间修缮经费"</f>
        <v>    政府办公大楼防水及卫生间修缮经费</v>
      </c>
      <c r="B72" s="125" t="s">
        <v>472</v>
      </c>
      <c r="C72" s="125" t="s">
        <v>320</v>
      </c>
      <c r="D72" s="125" t="s">
        <v>321</v>
      </c>
      <c r="E72" s="122" t="s">
        <v>473</v>
      </c>
      <c r="F72" s="125" t="s">
        <v>323</v>
      </c>
      <c r="G72" s="122" t="s">
        <v>358</v>
      </c>
      <c r="H72" s="125" t="s">
        <v>342</v>
      </c>
      <c r="I72" s="125" t="s">
        <v>326</v>
      </c>
      <c r="J72" s="122" t="s">
        <v>474</v>
      </c>
    </row>
    <row r="73" ht="18.75" customHeight="1" spans="1:10">
      <c r="A73" s="122" t="str">
        <f t="shared" si="7"/>
        <v>    政府办公大楼防水及卫生间修缮经费</v>
      </c>
      <c r="B73" s="125" t="s">
        <v>472</v>
      </c>
      <c r="C73" s="125" t="s">
        <v>320</v>
      </c>
      <c r="D73" s="125" t="s">
        <v>352</v>
      </c>
      <c r="E73" s="122" t="s">
        <v>475</v>
      </c>
      <c r="F73" s="125" t="s">
        <v>323</v>
      </c>
      <c r="G73" s="122" t="s">
        <v>476</v>
      </c>
      <c r="H73" s="125" t="s">
        <v>342</v>
      </c>
      <c r="I73" s="125" t="s">
        <v>326</v>
      </c>
      <c r="J73" s="122" t="s">
        <v>477</v>
      </c>
    </row>
    <row r="74" ht="18.75" customHeight="1" spans="1:10">
      <c r="A74" s="122" t="str">
        <f t="shared" si="7"/>
        <v>    政府办公大楼防水及卫生间修缮经费</v>
      </c>
      <c r="B74" s="125" t="s">
        <v>472</v>
      </c>
      <c r="C74" s="125" t="s">
        <v>374</v>
      </c>
      <c r="D74" s="125" t="s">
        <v>375</v>
      </c>
      <c r="E74" s="122" t="s">
        <v>478</v>
      </c>
      <c r="F74" s="125" t="s">
        <v>323</v>
      </c>
      <c r="G74" s="122" t="s">
        <v>476</v>
      </c>
      <c r="H74" s="125" t="s">
        <v>342</v>
      </c>
      <c r="I74" s="125" t="s">
        <v>326</v>
      </c>
      <c r="J74" s="122" t="s">
        <v>479</v>
      </c>
    </row>
    <row r="75" ht="18.75" customHeight="1" spans="1:10">
      <c r="A75" s="122" t="str">
        <f t="shared" si="7"/>
        <v>    政府办公大楼防水及卫生间修缮经费</v>
      </c>
      <c r="B75" s="125" t="s">
        <v>472</v>
      </c>
      <c r="C75" s="125" t="s">
        <v>396</v>
      </c>
      <c r="D75" s="125" t="s">
        <v>397</v>
      </c>
      <c r="E75" s="122" t="s">
        <v>402</v>
      </c>
      <c r="F75" s="125" t="s">
        <v>323</v>
      </c>
      <c r="G75" s="122" t="s">
        <v>476</v>
      </c>
      <c r="H75" s="125" t="s">
        <v>342</v>
      </c>
      <c r="I75" s="125" t="s">
        <v>326</v>
      </c>
      <c r="J75" s="122" t="s">
        <v>404</v>
      </c>
    </row>
    <row r="76" ht="18.75" customHeight="1" spans="1:10">
      <c r="A76" s="122" t="str">
        <f t="shared" ref="A76:A81" si="8">"    "&amp;"中缅印度洋新通道办公室工作保障经费"</f>
        <v>    中缅印度洋新通道办公室工作保障经费</v>
      </c>
      <c r="B76" s="125" t="s">
        <v>480</v>
      </c>
      <c r="C76" s="125" t="s">
        <v>320</v>
      </c>
      <c r="D76" s="125" t="s">
        <v>321</v>
      </c>
      <c r="E76" s="122" t="s">
        <v>322</v>
      </c>
      <c r="F76" s="125" t="s">
        <v>323</v>
      </c>
      <c r="G76" s="122" t="s">
        <v>324</v>
      </c>
      <c r="H76" s="125" t="s">
        <v>325</v>
      </c>
      <c r="I76" s="125" t="s">
        <v>326</v>
      </c>
      <c r="J76" s="122" t="s">
        <v>327</v>
      </c>
    </row>
    <row r="77" ht="18.75" customHeight="1" spans="1:10">
      <c r="A77" s="122" t="str">
        <f t="shared" si="8"/>
        <v>    中缅印度洋新通道办公室工作保障经费</v>
      </c>
      <c r="B77" s="125" t="s">
        <v>480</v>
      </c>
      <c r="C77" s="125" t="s">
        <v>320</v>
      </c>
      <c r="D77" s="125" t="s">
        <v>352</v>
      </c>
      <c r="E77" s="122" t="s">
        <v>357</v>
      </c>
      <c r="F77" s="125" t="s">
        <v>323</v>
      </c>
      <c r="G77" s="122" t="s">
        <v>358</v>
      </c>
      <c r="H77" s="125" t="s">
        <v>342</v>
      </c>
      <c r="I77" s="125" t="s">
        <v>326</v>
      </c>
      <c r="J77" s="122" t="s">
        <v>359</v>
      </c>
    </row>
    <row r="78" ht="18.75" customHeight="1" spans="1:10">
      <c r="A78" s="122" t="str">
        <f t="shared" si="8"/>
        <v>    中缅印度洋新通道办公室工作保障经费</v>
      </c>
      <c r="B78" s="125" t="s">
        <v>480</v>
      </c>
      <c r="C78" s="125" t="s">
        <v>320</v>
      </c>
      <c r="D78" s="125" t="s">
        <v>352</v>
      </c>
      <c r="E78" s="122" t="s">
        <v>481</v>
      </c>
      <c r="F78" s="125" t="s">
        <v>323</v>
      </c>
      <c r="G78" s="122" t="s">
        <v>339</v>
      </c>
      <c r="H78" s="125" t="s">
        <v>342</v>
      </c>
      <c r="I78" s="125" t="s">
        <v>326</v>
      </c>
      <c r="J78" s="122" t="s">
        <v>482</v>
      </c>
    </row>
    <row r="79" ht="18.75" customHeight="1" spans="1:10">
      <c r="A79" s="122" t="str">
        <f t="shared" si="8"/>
        <v>    中缅印度洋新通道办公室工作保障经费</v>
      </c>
      <c r="B79" s="125" t="s">
        <v>480</v>
      </c>
      <c r="C79" s="125" t="s">
        <v>320</v>
      </c>
      <c r="D79" s="125" t="s">
        <v>368</v>
      </c>
      <c r="E79" s="122" t="s">
        <v>369</v>
      </c>
      <c r="F79" s="125" t="s">
        <v>370</v>
      </c>
      <c r="G79" s="122" t="s">
        <v>483</v>
      </c>
      <c r="H79" s="125" t="s">
        <v>372</v>
      </c>
      <c r="I79" s="125" t="s">
        <v>326</v>
      </c>
      <c r="J79" s="122" t="s">
        <v>484</v>
      </c>
    </row>
    <row r="80" ht="18.75" customHeight="1" spans="1:10">
      <c r="A80" s="122" t="str">
        <f t="shared" si="8"/>
        <v>    中缅印度洋新通道办公室工作保障经费</v>
      </c>
      <c r="B80" s="125" t="s">
        <v>480</v>
      </c>
      <c r="C80" s="125" t="s">
        <v>374</v>
      </c>
      <c r="D80" s="125" t="s">
        <v>388</v>
      </c>
      <c r="E80" s="122" t="s">
        <v>389</v>
      </c>
      <c r="F80" s="125" t="s">
        <v>323</v>
      </c>
      <c r="G80" s="122" t="s">
        <v>135</v>
      </c>
      <c r="H80" s="125" t="s">
        <v>390</v>
      </c>
      <c r="I80" s="125" t="s">
        <v>326</v>
      </c>
      <c r="J80" s="122" t="s">
        <v>391</v>
      </c>
    </row>
    <row r="81" ht="18.75" customHeight="1" spans="1:10">
      <c r="A81" s="122" t="str">
        <f t="shared" si="8"/>
        <v>    中缅印度洋新通道办公室工作保障经费</v>
      </c>
      <c r="B81" s="125" t="s">
        <v>480</v>
      </c>
      <c r="C81" s="125" t="s">
        <v>396</v>
      </c>
      <c r="D81" s="125" t="s">
        <v>397</v>
      </c>
      <c r="E81" s="122" t="s">
        <v>402</v>
      </c>
      <c r="F81" s="125" t="s">
        <v>323</v>
      </c>
      <c r="G81" s="122" t="s">
        <v>339</v>
      </c>
      <c r="H81" s="125" t="s">
        <v>342</v>
      </c>
      <c r="I81" s="125" t="s">
        <v>326</v>
      </c>
      <c r="J81" s="122" t="s">
        <v>403</v>
      </c>
    </row>
    <row r="82" ht="18.75" customHeight="1" spans="1:10">
      <c r="A82" s="122" t="str">
        <f t="shared" ref="A82:A88" si="9">"    "&amp;"政务协同办公系统运行专项经费"</f>
        <v>    政务协同办公系统运行专项经费</v>
      </c>
      <c r="B82" s="125" t="s">
        <v>485</v>
      </c>
      <c r="C82" s="125" t="s">
        <v>320</v>
      </c>
      <c r="D82" s="125" t="s">
        <v>321</v>
      </c>
      <c r="E82" s="122" t="s">
        <v>410</v>
      </c>
      <c r="F82" s="125" t="s">
        <v>323</v>
      </c>
      <c r="G82" s="122" t="s">
        <v>345</v>
      </c>
      <c r="H82" s="125" t="s">
        <v>486</v>
      </c>
      <c r="I82" s="125" t="s">
        <v>326</v>
      </c>
      <c r="J82" s="122" t="s">
        <v>487</v>
      </c>
    </row>
    <row r="83" ht="18.75" customHeight="1" spans="1:10">
      <c r="A83" s="122" t="str">
        <f t="shared" si="9"/>
        <v>    政务协同办公系统运行专项经费</v>
      </c>
      <c r="B83" s="125" t="s">
        <v>485</v>
      </c>
      <c r="C83" s="125" t="s">
        <v>320</v>
      </c>
      <c r="D83" s="125" t="s">
        <v>321</v>
      </c>
      <c r="E83" s="122" t="s">
        <v>488</v>
      </c>
      <c r="F83" s="125" t="s">
        <v>323</v>
      </c>
      <c r="G83" s="122" t="s">
        <v>489</v>
      </c>
      <c r="H83" s="125" t="s">
        <v>490</v>
      </c>
      <c r="I83" s="125" t="s">
        <v>326</v>
      </c>
      <c r="J83" s="122" t="s">
        <v>491</v>
      </c>
    </row>
    <row r="84" ht="18.75" customHeight="1" spans="1:10">
      <c r="A84" s="122" t="str">
        <f t="shared" si="9"/>
        <v>    政务协同办公系统运行专项经费</v>
      </c>
      <c r="B84" s="125" t="s">
        <v>485</v>
      </c>
      <c r="C84" s="125" t="s">
        <v>320</v>
      </c>
      <c r="D84" s="125" t="s">
        <v>352</v>
      </c>
      <c r="E84" s="122" t="s">
        <v>492</v>
      </c>
      <c r="F84" s="125" t="s">
        <v>323</v>
      </c>
      <c r="G84" s="122" t="s">
        <v>416</v>
      </c>
      <c r="H84" s="125" t="s">
        <v>342</v>
      </c>
      <c r="I84" s="125" t="s">
        <v>326</v>
      </c>
      <c r="J84" s="122" t="s">
        <v>493</v>
      </c>
    </row>
    <row r="85" ht="18.75" customHeight="1" spans="1:10">
      <c r="A85" s="122" t="str">
        <f t="shared" si="9"/>
        <v>    政务协同办公系统运行专项经费</v>
      </c>
      <c r="B85" s="125" t="s">
        <v>485</v>
      </c>
      <c r="C85" s="125" t="s">
        <v>320</v>
      </c>
      <c r="D85" s="125" t="s">
        <v>414</v>
      </c>
      <c r="E85" s="122" t="s">
        <v>494</v>
      </c>
      <c r="F85" s="125" t="s">
        <v>323</v>
      </c>
      <c r="G85" s="122" t="s">
        <v>416</v>
      </c>
      <c r="H85" s="125" t="s">
        <v>342</v>
      </c>
      <c r="I85" s="125" t="s">
        <v>326</v>
      </c>
      <c r="J85" s="122" t="s">
        <v>495</v>
      </c>
    </row>
    <row r="86" ht="18.75" customHeight="1" spans="1:10">
      <c r="A86" s="122" t="str">
        <f t="shared" si="9"/>
        <v>    政务协同办公系统运行专项经费</v>
      </c>
      <c r="B86" s="125" t="s">
        <v>485</v>
      </c>
      <c r="C86" s="125" t="s">
        <v>320</v>
      </c>
      <c r="D86" s="125" t="s">
        <v>368</v>
      </c>
      <c r="E86" s="122" t="s">
        <v>369</v>
      </c>
      <c r="F86" s="125" t="s">
        <v>370</v>
      </c>
      <c r="G86" s="122" t="s">
        <v>496</v>
      </c>
      <c r="H86" s="125" t="s">
        <v>372</v>
      </c>
      <c r="I86" s="125" t="s">
        <v>326</v>
      </c>
      <c r="J86" s="122" t="s">
        <v>497</v>
      </c>
    </row>
    <row r="87" ht="18.75" customHeight="1" spans="1:10">
      <c r="A87" s="122" t="str">
        <f t="shared" si="9"/>
        <v>    政务协同办公系统运行专项经费</v>
      </c>
      <c r="B87" s="125" t="s">
        <v>485</v>
      </c>
      <c r="C87" s="125" t="s">
        <v>374</v>
      </c>
      <c r="D87" s="125" t="s">
        <v>375</v>
      </c>
      <c r="E87" s="122" t="s">
        <v>498</v>
      </c>
      <c r="F87" s="125" t="s">
        <v>323</v>
      </c>
      <c r="G87" s="122" t="s">
        <v>499</v>
      </c>
      <c r="H87" s="125" t="s">
        <v>378</v>
      </c>
      <c r="I87" s="125" t="s">
        <v>326</v>
      </c>
      <c r="J87" s="122" t="s">
        <v>376</v>
      </c>
    </row>
    <row r="88" ht="18.75" customHeight="1" spans="1:10">
      <c r="A88" s="122" t="str">
        <f t="shared" si="9"/>
        <v>    政务协同办公系统运行专项经费</v>
      </c>
      <c r="B88" s="125" t="s">
        <v>485</v>
      </c>
      <c r="C88" s="125" t="s">
        <v>396</v>
      </c>
      <c r="D88" s="125" t="s">
        <v>397</v>
      </c>
      <c r="E88" s="122" t="s">
        <v>402</v>
      </c>
      <c r="F88" s="125" t="s">
        <v>323</v>
      </c>
      <c r="G88" s="122" t="s">
        <v>339</v>
      </c>
      <c r="H88" s="125" t="s">
        <v>342</v>
      </c>
      <c r="I88" s="125" t="s">
        <v>326</v>
      </c>
      <c r="J88" s="122" t="s">
        <v>404</v>
      </c>
    </row>
  </sheetData>
  <mergeCells count="22">
    <mergeCell ref="A2:J2"/>
    <mergeCell ref="A3:H3"/>
    <mergeCell ref="A8:A35"/>
    <mergeCell ref="A36:A40"/>
    <mergeCell ref="A41:A45"/>
    <mergeCell ref="A46:A50"/>
    <mergeCell ref="A51:A54"/>
    <mergeCell ref="A55:A65"/>
    <mergeCell ref="A66:A71"/>
    <mergeCell ref="A72:A75"/>
    <mergeCell ref="A76:A81"/>
    <mergeCell ref="A82:A88"/>
    <mergeCell ref="B8:B35"/>
    <mergeCell ref="B36:B40"/>
    <mergeCell ref="B41:B45"/>
    <mergeCell ref="B46:B50"/>
    <mergeCell ref="B51:B54"/>
    <mergeCell ref="B55:B65"/>
    <mergeCell ref="B66:B71"/>
    <mergeCell ref="B72:B75"/>
    <mergeCell ref="B76:B81"/>
    <mergeCell ref="B82:B8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2025-02-09T06:57:06Z</dcterms:created>
  <dcterms:modified xsi:type="dcterms:W3CDTF">2025-02-09T07:03:06Z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970E2D7492EF426FAECB1D889FD80377_13</vt:lpwstr>
  </property>
  <property fmtid="{D5CDD505-2E9C-101B-9397-08002B2CF9AE}" pid="3" name="KSOProductBuildVer">
    <vt:lpwstr>2052-12.1.0.18276</vt:lpwstr>
  </property>
</Properties>
</file>