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<sst xmlns="http://schemas.openxmlformats.org/spreadsheetml/2006/main" count="1248" uniqueCount="441">
  <si>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</si>
  <si>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</si>
  <si>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</si>
  <si>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</si>
  <si>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</si>
  <si>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</si>
  <si>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</si>
  <si>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</si>
  <si>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</si>
  <si>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</si>
  <si>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</si>
  <si>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</si>
  <si>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</si>
  <si>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</si>
  <si>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</si>
  <si>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</si>
  <si>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</si>
  <si>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</si>
  <si>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</si>
  <si>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</si>
  <si>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</si>
  <si>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</si>
  <si>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</si>
  <si>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</si>
  <si>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</si>
  <si>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</si>
  <si>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</si>
  <si>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</si>
  <si>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</si>
  <si>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</si>
  <si>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</si>
  <si>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</si>
  <si>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</si>
  <si>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</si>
  <si>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</si>
  <si>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</si>
  <si>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</si>
  <si>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</si>
  <si>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</si>
  <si>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</si>
  <si>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</si>
  <si>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</si>
  <si>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</si>
  <si>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</si>
  <si>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</si>
  <si>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</si>
  <si>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</si>
  <si>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</si>
  <si>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</si>
  <si>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</si>
  <si>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</si>
  <si>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</si>
  <si>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</si>
  <si>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</si>
  <si>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</si>
  <si>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</si>
  <si>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</si>
  <si>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</si>
  <si>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</si>
  <si>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</si>
  <si>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</si>
  <si>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</si>
  <si>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</si>
  <si>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</si>
  <si>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</si>
  <si>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</si>
  <si>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</si>
  <si>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</si>
  <si>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</si>
  <si>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124</t>
  </si>
  <si>
    <t>耿马傣族佤族自治县工业和科技信息化局</t>
  </si>
  <si>
    <t>124001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</si>
  <si>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</si>
  <si>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</si>
  <si>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</si>
  <si>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</si>
  <si>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</si>
  <si>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</si>
  <si>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</si>
  <si>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</si>
  <si>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</si>
  <si>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</si>
  <si>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</si>
  <si>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</si>
  <si>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</si>
  <si>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</si>
  <si>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</si>
  <si>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2010301</t>
  </si>
  <si>
    <t>2010302</t>
  </si>
  <si>
    <t>2010399</t>
  </si>
  <si>
    <t>206</t>
  </si>
  <si>
    <t>科学技术支出</t>
  </si>
  <si>
    <t>20601</t>
  </si>
  <si>
    <t>2060102</t>
  </si>
  <si>
    <t>20699</t>
  </si>
  <si>
    <t>2069999</t>
  </si>
  <si>
    <t>208</t>
  </si>
  <si>
    <t>社会保障和就业支出</t>
  </si>
  <si>
    <t>20805</t>
  </si>
  <si>
    <t>2080501</t>
  </si>
  <si>
    <t>2080505</t>
  </si>
  <si>
    <t>20808</t>
  </si>
  <si>
    <t>2080801</t>
  </si>
  <si>
    <t>210</t>
  </si>
  <si>
    <t>卫生健康支出</t>
  </si>
  <si>
    <t>21011</t>
  </si>
  <si>
    <t>2101101</t>
  </si>
  <si>
    <t>2101102</t>
  </si>
  <si>
    <t>2101199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</si>
  <si>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</si>
  <si>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</si>
  <si>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</si>
  <si>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</si>
  <si>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</si>
  <si>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</si>
  <si>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</si>
  <si>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</si>
  <si>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</si>
  <si>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</si>
  <si>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</si>
  <si>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</si>
  <si>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</si>
  <si>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</si>
  <si>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</si>
  <si>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</si>
  <si>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</si>
  <si>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</si>
  <si>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</si>
  <si>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</si>
  <si>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</si>
  <si>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</si>
  <si>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</si>
  <si>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</si>
  <si>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</si>
  <si>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</si>
  <si>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</si>
  <si>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</si>
  <si>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</si>
  <si>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</si>
  <si>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</si>
  <si>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</si>
  <si>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</si>
  <si>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</si>
  <si>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</si>
  <si>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</si>
  <si>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</si>
  <si>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</si>
  <si>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</si>
  <si>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</si>
  <si>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</si>
  <si>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</si>
  <si>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</si>
  <si>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</si>
  <si>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</si>
  <si>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</si>
  <si>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</si>
  <si>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</si>
  <si>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</si>
  <si>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</si>
  <si>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</si>
  <si>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政府办公厅（室）及相关机构事务</t>
  </si>
  <si>
    <t>行政运行</t>
  </si>
  <si>
    <t>一般行政管理事务</t>
  </si>
  <si>
    <t>其他政府办公厅（室）及相关机构事务支出</t>
  </si>
  <si>
    <t>科学技术管理事务</t>
  </si>
  <si>
    <t>其他科学技术支出</t>
  </si>
  <si>
    <t>行政事业单位养老支出</t>
  </si>
  <si>
    <t>行政单位离退休</t>
  </si>
  <si>
    <t>机关事业单位基本养老保险缴费支出</t>
  </si>
  <si>
    <t>抚恤</t>
  </si>
  <si>
    <t>死亡抚恤</t>
  </si>
  <si>
    <t>行政事业单位医疗</t>
  </si>
  <si>
    <t>行政单位医疗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</si>
  <si>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</si>
  <si>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</si>
  <si>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</si>
  <si>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</si>
  <si>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</si>
  <si>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</si>
  <si>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</si>
  <si>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</si>
  <si>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</si>
  <si>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</si>
  <si>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</si>
  <si>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</si>
  <si>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</si>
  <si>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</si>
  <si>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</si>
  <si>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</si>
  <si>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</si>
  <si>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</si>
  <si>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</si>
  <si>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</si>
  <si>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</si>
  <si>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</si>
  <si>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</si>
  <si>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</si>
  <si>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</si>
  <si>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</si>
  <si>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</si>
  <si>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</si>
  <si>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</si>
  <si>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</si>
  <si>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530926210000000001160</t>
  </si>
  <si>
    <t>行政人员工资支出</t>
  </si>
  <si>
    <t>30101</t>
  </si>
  <si>
    <t>基本工资</t>
  </si>
  <si>
    <t>530926210000000001161</t>
  </si>
  <si>
    <t>事业人员工资支出</t>
  </si>
  <si>
    <t>30102</t>
  </si>
  <si>
    <t>津贴补贴</t>
  </si>
  <si>
    <t>30103</t>
  </si>
  <si>
    <t>奖金</t>
  </si>
  <si>
    <t>530926231100001405488</t>
  </si>
  <si>
    <t>行政人员绩效考核奖励（2017年提高部分）</t>
  </si>
  <si>
    <t>530926231100001405486</t>
  </si>
  <si>
    <t>奖励性绩效工资</t>
  </si>
  <si>
    <t>30107</t>
  </si>
  <si>
    <t>绩效工资</t>
  </si>
  <si>
    <t>530926231100001405508</t>
  </si>
  <si>
    <t>事业人员绩效工资（2017年提高部分）</t>
  </si>
  <si>
    <t>530926231100001405483</t>
  </si>
  <si>
    <t>基础性绩效工资</t>
  </si>
  <si>
    <t>530926210000000001162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</si>
  <si>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</si>
  <si>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</si>
  <si>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</si>
  <si>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</si>
  <si>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</si>
  <si>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</si>
  <si>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</si>
  <si>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</si>
  <si>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</si>
  <si>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</si>
  <si>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</si>
  <si>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</si>
  <si>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</si>
  <si>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</si>
  <si>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</si>
  <si>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530926210000000001163</t>
  </si>
  <si>
    <t>30113</t>
  </si>
  <si>
    <t>530926210000000001170</t>
  </si>
  <si>
    <t>一般公用经费</t>
  </si>
  <si>
    <t>30201</t>
  </si>
  <si>
    <t>办公费</t>
  </si>
  <si>
    <t>530926241100002349553</t>
  </si>
  <si>
    <t>公务接待费（公用经费）</t>
  </si>
  <si>
    <t>30217</t>
  </si>
  <si>
    <t>30205</t>
  </si>
  <si>
    <t>水费</t>
  </si>
  <si>
    <t>30206</t>
  </si>
  <si>
    <t>电费</t>
  </si>
  <si>
    <t>30211</t>
  </si>
  <si>
    <t>差旅费</t>
  </si>
  <si>
    <t>530926251100003801445</t>
  </si>
  <si>
    <t>租车费</t>
  </si>
  <si>
    <t>30239</t>
  </si>
  <si>
    <t>其他交通费用</t>
  </si>
  <si>
    <t>30207</t>
  </si>
  <si>
    <t>邮电费</t>
  </si>
  <si>
    <t>530926210000000001169</t>
  </si>
  <si>
    <t>工会经费</t>
  </si>
  <si>
    <t>30228</t>
  </si>
  <si>
    <t>530926210000000001166</t>
  </si>
  <si>
    <t>公务用车运行维护费</t>
  </si>
  <si>
    <t>30231</t>
  </si>
  <si>
    <t>530926210000000001167</t>
  </si>
  <si>
    <t>行政人员公务交通补贴</t>
  </si>
  <si>
    <t>530926251100003799470</t>
  </si>
  <si>
    <t>残疾人就业保障金</t>
  </si>
  <si>
    <t>30299</t>
  </si>
  <si>
    <t>其他商品和服务支出</t>
  </si>
  <si>
    <t>530926210000000001164</t>
  </si>
  <si>
    <t>离退休费</t>
  </si>
  <si>
    <t>30302</t>
  </si>
  <si>
    <t>退休费</t>
  </si>
  <si>
    <t>530926231100001405493</t>
  </si>
  <si>
    <t>公益性岗位住房公积金</t>
  </si>
  <si>
    <t>30305</t>
  </si>
  <si>
    <t>生活补助</t>
  </si>
  <si>
    <t>530926231100001405512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</si>
  <si>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</si>
  <si>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</si>
  <si>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</si>
  <si>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</si>
  <si>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</si>
  <si>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</si>
  <si>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</si>
  <si>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</si>
  <si>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</si>
  <si>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</si>
  <si>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</si>
  <si>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</si>
  <si>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530926251100004068181</t>
  </si>
  <si>
    <t>工作经费</t>
  </si>
  <si>
    <t>530926251100003824805</t>
  </si>
  <si>
    <t>购置办公设备经费</t>
  </si>
  <si>
    <t>530926251100004099457</t>
  </si>
  <si>
    <t>31002</t>
  </si>
  <si>
    <t>办公设备购置</t>
  </si>
  <si>
    <t>科技经费</t>
  </si>
  <si>
    <t>530926210000000001382</t>
  </si>
  <si>
    <t>30226</t>
  </si>
  <si>
    <t>劳务费</t>
  </si>
  <si>
    <t>修缮办公用房的经费</t>
  </si>
  <si>
    <t>530926251100004099340</t>
  </si>
  <si>
    <t>30213</t>
  </si>
  <si>
    <t>维修（护）费</t>
  </si>
  <si>
    <t>修缮办公用房经费</t>
  </si>
  <si>
    <t>530926251100004025490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</si>
  <si>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</si>
  <si>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</si>
  <si>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</si>
  <si>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</si>
  <si>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</si>
  <si>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</si>
  <si>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</si>
  <si>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</si>
  <si>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</si>
  <si>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</si>
  <si>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</si>
  <si>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</si>
  <si>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</si>
  <si>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获补对象数</t>
  </si>
  <si>
    <t>=</t>
  </si>
  <si>
    <t>70</t>
  </si>
  <si>
    <t>人(人次、家)</t>
  </si>
  <si>
    <t>定量指标</t>
  </si>
  <si>
    <t>质量指标</t>
  </si>
  <si>
    <t>获补对象准确率</t>
  </si>
  <si>
    <t>95</t>
  </si>
  <si>
    <t>%</t>
  </si>
  <si>
    <t>定性指标</t>
  </si>
  <si>
    <t>时效指标</t>
  </si>
  <si>
    <t>发放及时率</t>
  </si>
  <si>
    <t>90</t>
  </si>
  <si>
    <t>效益指标</t>
  </si>
  <si>
    <t>经济效益</t>
  </si>
  <si>
    <t>降低企业成本</t>
  </si>
  <si>
    <t>&gt;=</t>
  </si>
  <si>
    <t>2677</t>
  </si>
  <si>
    <t>元</t>
  </si>
  <si>
    <t>社会效益</t>
  </si>
  <si>
    <t>政策知晓率</t>
  </si>
  <si>
    <t>满意度指标</t>
  </si>
  <si>
    <t>服务对象满意度</t>
  </si>
  <si>
    <t>受益对象满意度</t>
  </si>
  <si>
    <t>39313.75</t>
  </si>
  <si>
    <t>22</t>
  </si>
  <si>
    <t>2025年开展企业研发经费投入工作，重大专项、科技落地项目支持，人才培养、创新团队培养，推进科技创新服务平台建设。</t>
  </si>
  <si>
    <t>组织培训期数</t>
  </si>
  <si>
    <t>10</t>
  </si>
  <si>
    <t>次</t>
  </si>
  <si>
    <t>反映预算部门（单位）组织开展各类培训的期数。</t>
  </si>
  <si>
    <t>发放技术资料数</t>
  </si>
  <si>
    <t>10000</t>
  </si>
  <si>
    <t>份</t>
  </si>
  <si>
    <t>反映发放技术宣传材料的情况。</t>
  </si>
  <si>
    <t>培训参加人次</t>
  </si>
  <si>
    <t>5000</t>
  </si>
  <si>
    <t>人次</t>
  </si>
  <si>
    <t>反映预算部门（单位）组织开展各类培训的人次。</t>
  </si>
  <si>
    <t>产学研合作单位数</t>
  </si>
  <si>
    <t>人</t>
  </si>
  <si>
    <t>反映通过项目实施后带动产学研合作情况。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</si>
  <si>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</si>
  <si>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</si>
  <si>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项目推广总体满意度</t>
  </si>
  <si>
    <t>反映服务对象对科技推广工作整体满意度。
服务对象满意度=（对科研推广效果整体满意的人数/问卷调查人数）*100%。</t>
  </si>
  <si>
    <t>购置设备数量</t>
  </si>
  <si>
    <t>59</t>
  </si>
  <si>
    <t>台（套）</t>
  </si>
  <si>
    <t>验收通过率</t>
  </si>
  <si>
    <t>100</t>
  </si>
  <si>
    <t>设备部署及时率</t>
  </si>
  <si>
    <t>设备采购经济性</t>
  </si>
  <si>
    <t>3.35</t>
  </si>
  <si>
    <t>万元</t>
  </si>
  <si>
    <t>可持续影响</t>
  </si>
  <si>
    <t>设备使用年限</t>
  </si>
  <si>
    <t>20</t>
  </si>
  <si>
    <t>年</t>
  </si>
  <si>
    <t>使用人员满意度</t>
  </si>
  <si>
    <t>承担监测全县工业分析、信息产业运行态势，工业产业安全、国防动员、无线电应急处置工作；负责辖区内工业和信息化企业生产要素的组织协调保障工作；推进工业和信息化行业技术创新体系建设，指导企业技术中心建设；指导和推进企业信息技术创新机制的建立；组织拟订县级工业园区发展规划及政策措施，推动工业园区建设，推进工业和信息化项目向园区集中发展，负责县级工业园区开发建设的综合协调工作；指导中小企业发展；负责无线电电磁环境保护工作，协助做好无线电监测、检测、干扰查处；推进信息技术的推广应用，促进工业化和信息化融合；协调通信运营企业，加快通信基础设施建设等工作</t>
  </si>
  <si>
    <t>请求解决工作经费的请示</t>
  </si>
  <si>
    <t>160000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</si>
  <si>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</si>
  <si>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</si>
  <si>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</si>
  <si>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</si>
  <si>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</si>
  <si>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</si>
  <si>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</si>
  <si>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</si>
  <si>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</si>
  <si>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</si>
  <si>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</si>
  <si>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</si>
  <si>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</si>
  <si>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</si>
  <si>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</si>
  <si>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车辆加油费</t>
  </si>
  <si>
    <t>车辆加油、添加燃料服务</t>
  </si>
  <si>
    <t>车辆维修</t>
  </si>
  <si>
    <t>车辆维修和保养服务</t>
  </si>
  <si>
    <t>车辆保险</t>
  </si>
  <si>
    <t>机动车保险服务</t>
  </si>
  <si>
    <t>加油服务费</t>
  </si>
  <si>
    <t>复印纸</t>
  </si>
  <si>
    <t>台式电脑</t>
  </si>
  <si>
    <t>台式计算机</t>
  </si>
  <si>
    <t>公务用车加油</t>
  </si>
  <si>
    <t>公务用车维修费</t>
  </si>
  <si>
    <t>预算08表</t>
  </si>
  <si>
    <t>政府购买服务项目</t>
  </si>
  <si>
    <t>政府购买服务目录</t>
  </si>
  <si>
    <t>注：因本单位没有政府购买服务预算，故本表无数据。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</si>
  <si>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</si>
  <si>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</si>
  <si>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</si>
  <si>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</si>
  <si>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</si>
  <si>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</si>
  <si>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</si>
  <si>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</si>
  <si>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</si>
  <si>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</si>
  <si>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</si>
  <si>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</si>
  <si>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</si>
  <si>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</si>
  <si>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</si>
  <si>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</si>
  <si>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</si>
  <si>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</si>
  <si>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注：本单位没有转移支付补助项目预算，故本表无数据。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</si>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</sst>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Border="1" applyAlignment="1" applyProtection="1"/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57" applyFont="1" applyFill="1" applyBorder="1" applyAlignment="1" applyProtection="1">
      <alignment vertical="center"/>
    </xf>
    <xf numFmtId="0" fontId="7" fillId="0" borderId="0" xfId="57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49" fontId="8" fillId="0" borderId="0" xfId="57" applyNumberFormat="1" applyFont="1" applyFill="1" applyBorder="1" applyAlignment="1" applyProtection="1"/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13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1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2" t="str">
        <f>"单位名称："&amp;"耿马傣族佤族自治县工业和科技信息化局"</f>
        <v>单位名称：耿马傣族佤族自治县工业和科技信息化局</v>
      </c>
      <c r="B3" s="203"/>
      <c r="C3" s="203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5" t="s">
        <v>6</v>
      </c>
      <c r="B7" s="23">
        <v>5395539.02</v>
      </c>
      <c r="C7" s="135" t="s">
        <v>7</v>
      </c>
      <c r="D7" s="23">
        <v>3415198.33</v>
      </c>
    </row>
    <row r="8" ht="18.75" customHeight="1" spans="1:4">
      <c r="A8" s="135" t="s">
        <v>8</v>
      </c>
      <c r="B8" s="23"/>
      <c r="C8" s="135" t="s">
        <v>9</v>
      </c>
      <c r="D8" s="23"/>
    </row>
    <row r="9" ht="18.75" customHeight="1" spans="1:4">
      <c r="A9" s="135" t="s">
        <v>10</v>
      </c>
      <c r="B9" s="23"/>
      <c r="C9" s="135" t="s">
        <v>11</v>
      </c>
      <c r="D9" s="23"/>
    </row>
    <row r="10" ht="18.75" customHeight="1" spans="1:4">
      <c r="A10" s="135" t="s">
        <v>12</v>
      </c>
      <c r="B10" s="23"/>
      <c r="C10" s="135" t="s">
        <v>13</v>
      </c>
      <c r="D10" s="23"/>
    </row>
    <row r="11" ht="18.75" customHeight="1" spans="1:4">
      <c r="A11" s="204" t="s">
        <v>14</v>
      </c>
      <c r="B11" s="23"/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>
        <v>383590</v>
      </c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1113099.24</v>
      </c>
    </row>
    <row r="15" ht="18.75" customHeight="1" spans="1:4">
      <c r="A15" s="165" t="s">
        <v>22</v>
      </c>
      <c r="B15" s="23"/>
      <c r="C15" s="164" t="s">
        <v>23</v>
      </c>
      <c r="D15" s="23">
        <v>190732.41</v>
      </c>
    </row>
    <row r="16" ht="18.75" customHeight="1" spans="1:4">
      <c r="A16" s="165" t="s">
        <v>24</v>
      </c>
      <c r="B16" s="23"/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292919.04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/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5" t="s">
        <v>43</v>
      </c>
      <c r="B33" s="168">
        <f>SUM(B7:B11)</f>
        <v>5395539.02</v>
      </c>
      <c r="C33" s="206" t="s">
        <v>44</v>
      </c>
      <c r="D33" s="168">
        <v>5395539.02</v>
      </c>
    </row>
    <row r="34" ht="18.75" customHeight="1" spans="1:4">
      <c r="A34" s="207" t="s">
        <v>45</v>
      </c>
      <c r="B34" s="23"/>
      <c r="C34" s="135" t="s">
        <v>46</v>
      </c>
      <c r="D34" s="23"/>
    </row>
    <row r="35" ht="18.75" customHeight="1" spans="1:4">
      <c r="A35" s="207" t="s">
        <v>47</v>
      </c>
      <c r="B35" s="23"/>
      <c r="C35" s="135" t="s">
        <v>47</v>
      </c>
      <c r="D35" s="23"/>
    </row>
    <row r="36" ht="18.75" customHeight="1" spans="1:4">
      <c r="A36" s="207" t="s">
        <v>48</v>
      </c>
      <c r="B36" s="23"/>
      <c r="C36" s="135" t="s">
        <v>49</v>
      </c>
      <c r="D36" s="23"/>
    </row>
    <row r="37" ht="18.75" customHeight="1" spans="1:4">
      <c r="A37" s="208" t="s">
        <v>50</v>
      </c>
      <c r="B37" s="168">
        <f t="shared" ref="B37:D37" si="0">B33+B34</f>
        <v>5395539.02</v>
      </c>
      <c r="C37" s="206" t="s">
        <v>51</v>
      </c>
      <c r="D37" s="168">
        <f t="shared" si="0"/>
        <v>5395539.02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5" sqref="C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2">
        <v>1</v>
      </c>
      <c r="B1" s="103">
        <v>0</v>
      </c>
      <c r="C1" s="102">
        <v>1</v>
      </c>
      <c r="D1" s="104"/>
      <c r="E1" s="104"/>
      <c r="F1" s="40" t="s">
        <v>386</v>
      </c>
    </row>
    <row r="2" ht="32.25" customHeight="1" spans="1:6">
      <c r="A2" s="105" t="str">
        <f>"2025"&amp;"年部门政府性基金预算支出预算表"</f>
        <v>2025年部门政府性基金预算支出预算表</v>
      </c>
      <c r="B2" s="106" t="s">
        <v>387</v>
      </c>
      <c r="C2" s="107"/>
      <c r="D2" s="108"/>
      <c r="E2" s="108"/>
      <c r="F2" s="108"/>
    </row>
    <row r="3" ht="18.75" customHeight="1" spans="1:6">
      <c r="A3" s="7" t="str">
        <f>"单位名称："&amp;"耿马傣族佤族自治县工业和科技信息化局"</f>
        <v>单位名称：耿马傣族佤族自治县工业和科技信息化局</v>
      </c>
      <c r="B3" s="7" t="s">
        <v>388</v>
      </c>
      <c r="C3" s="102"/>
      <c r="D3" s="104"/>
      <c r="E3" s="104"/>
      <c r="F3" s="40" t="s">
        <v>1</v>
      </c>
    </row>
    <row r="4" ht="18.75" customHeight="1" spans="1:6">
      <c r="A4" s="109" t="s">
        <v>186</v>
      </c>
      <c r="B4" s="110" t="s">
        <v>73</v>
      </c>
      <c r="C4" s="111" t="s">
        <v>74</v>
      </c>
      <c r="D4" s="13" t="s">
        <v>389</v>
      </c>
      <c r="E4" s="13"/>
      <c r="F4" s="14"/>
    </row>
    <row r="5" ht="18.75" customHeight="1" spans="1:6">
      <c r="A5" s="112"/>
      <c r="B5" s="113"/>
      <c r="C5" s="98"/>
      <c r="D5" s="97" t="s">
        <v>55</v>
      </c>
      <c r="E5" s="97" t="s">
        <v>75</v>
      </c>
      <c r="F5" s="97" t="s">
        <v>76</v>
      </c>
    </row>
    <row r="6" ht="18.75" customHeight="1" spans="1:6">
      <c r="A6" s="112">
        <v>1</v>
      </c>
      <c r="B6" s="114" t="s">
        <v>155</v>
      </c>
      <c r="C6" s="98">
        <v>3</v>
      </c>
      <c r="D6" s="97">
        <v>4</v>
      </c>
      <c r="E6" s="97">
        <v>5</v>
      </c>
      <c r="F6" s="97">
        <v>6</v>
      </c>
    </row>
    <row r="7" ht="18.75" customHeight="1" spans="1:6">
      <c r="A7" s="115"/>
      <c r="B7" s="85"/>
      <c r="C7" s="85"/>
      <c r="D7" s="23"/>
      <c r="E7" s="23"/>
      <c r="F7" s="23"/>
    </row>
    <row r="8" ht="18.75" customHeight="1" spans="1:6">
      <c r="A8" s="115"/>
      <c r="B8" s="85"/>
      <c r="C8" s="85"/>
      <c r="D8" s="23"/>
      <c r="E8" s="23"/>
      <c r="F8" s="23"/>
    </row>
    <row r="9" ht="18.75" customHeight="1" spans="1:6">
      <c r="A9" s="116" t="s">
        <v>113</v>
      </c>
      <c r="B9" s="117" t="s">
        <v>113</v>
      </c>
      <c r="C9" s="118" t="s">
        <v>113</v>
      </c>
      <c r="D9" s="23"/>
      <c r="E9" s="23"/>
      <c r="F9" s="23"/>
    </row>
    <row r="10" customHeight="1" spans="1:2">
      <c r="A10" s="38" t="s">
        <v>390</v>
      </c>
      <c r="B10" s="119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391</v>
      </c>
    </row>
    <row r="2" ht="35.25" customHeight="1" spans="1:17">
      <c r="A2" s="61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4"/>
      <c r="L2" s="6"/>
      <c r="M2" s="6"/>
      <c r="N2" s="6"/>
      <c r="O2" s="54"/>
      <c r="P2" s="54"/>
      <c r="Q2" s="6"/>
    </row>
    <row r="3" ht="18.75" customHeight="1" spans="1:17">
      <c r="A3" s="42" t="str">
        <f>"单位名称："&amp;"耿马傣族佤族自治县工业和科技信息化局"</f>
        <v>单位名称：耿马傣族佤族自治县工业和科技信息化局</v>
      </c>
      <c r="B3" s="96"/>
      <c r="C3" s="96"/>
      <c r="D3" s="96"/>
      <c r="E3" s="96"/>
      <c r="F3" s="96"/>
      <c r="G3" s="96"/>
      <c r="H3" s="96"/>
      <c r="I3" s="96"/>
      <c r="J3" s="96"/>
      <c r="O3" s="66"/>
      <c r="P3" s="66"/>
      <c r="Q3" s="40" t="s">
        <v>178</v>
      </c>
    </row>
    <row r="4" ht="18.75" customHeight="1" spans="1:17">
      <c r="A4" s="11" t="s">
        <v>392</v>
      </c>
      <c r="B4" s="75" t="s">
        <v>393</v>
      </c>
      <c r="C4" s="75" t="s">
        <v>394</v>
      </c>
      <c r="D4" s="75" t="s">
        <v>395</v>
      </c>
      <c r="E4" s="75" t="s">
        <v>396</v>
      </c>
      <c r="F4" s="75" t="s">
        <v>397</v>
      </c>
      <c r="G4" s="45" t="s">
        <v>193</v>
      </c>
      <c r="H4" s="45"/>
      <c r="I4" s="45"/>
      <c r="J4" s="45"/>
      <c r="K4" s="77"/>
      <c r="L4" s="45"/>
      <c r="M4" s="45"/>
      <c r="N4" s="45"/>
      <c r="O4" s="67"/>
      <c r="P4" s="77"/>
      <c r="Q4" s="46"/>
    </row>
    <row r="5" ht="18.75" customHeight="1" spans="1:17">
      <c r="A5" s="16"/>
      <c r="B5" s="78"/>
      <c r="C5" s="78"/>
      <c r="D5" s="78"/>
      <c r="E5" s="78"/>
      <c r="F5" s="78"/>
      <c r="G5" s="78" t="s">
        <v>55</v>
      </c>
      <c r="H5" s="78" t="s">
        <v>58</v>
      </c>
      <c r="I5" s="78" t="s">
        <v>398</v>
      </c>
      <c r="J5" s="78" t="s">
        <v>399</v>
      </c>
      <c r="K5" s="79" t="s">
        <v>400</v>
      </c>
      <c r="L5" s="92" t="s">
        <v>78</v>
      </c>
      <c r="M5" s="92"/>
      <c r="N5" s="92"/>
      <c r="O5" s="93"/>
      <c r="P5" s="94"/>
      <c r="Q5" s="80"/>
    </row>
    <row r="6" ht="30" customHeight="1" spans="1:17">
      <c r="A6" s="18"/>
      <c r="B6" s="80"/>
      <c r="C6" s="80"/>
      <c r="D6" s="80"/>
      <c r="E6" s="80"/>
      <c r="F6" s="80"/>
      <c r="G6" s="80"/>
      <c r="H6" s="80" t="s">
        <v>57</v>
      </c>
      <c r="I6" s="80"/>
      <c r="J6" s="80"/>
      <c r="K6" s="81"/>
      <c r="L6" s="80" t="s">
        <v>57</v>
      </c>
      <c r="M6" s="80" t="s">
        <v>64</v>
      </c>
      <c r="N6" s="80" t="s">
        <v>201</v>
      </c>
      <c r="O6" s="95" t="s">
        <v>66</v>
      </c>
      <c r="P6" s="81" t="s">
        <v>67</v>
      </c>
      <c r="Q6" s="80" t="s">
        <v>68</v>
      </c>
    </row>
    <row r="7" ht="18.75" customHeight="1" spans="1:17">
      <c r="A7" s="33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18.75" customHeight="1" spans="1:17">
      <c r="A8" s="83" t="s">
        <v>70</v>
      </c>
      <c r="B8" s="84"/>
      <c r="C8" s="84"/>
      <c r="D8" s="84"/>
      <c r="E8" s="99"/>
      <c r="F8" s="23">
        <v>27000</v>
      </c>
      <c r="G8" s="23">
        <v>97000</v>
      </c>
      <c r="H8" s="23">
        <v>97000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100" t="s">
        <v>70</v>
      </c>
      <c r="B9" s="84"/>
      <c r="C9" s="84"/>
      <c r="D9" s="84"/>
      <c r="E9" s="101"/>
      <c r="F9" s="23">
        <v>27000</v>
      </c>
      <c r="G9" s="23">
        <v>97000</v>
      </c>
      <c r="H9" s="23">
        <v>97000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tr">
        <f>"    "&amp;"公务用车运行维护费"</f>
        <v>    公务用车运行维护费</v>
      </c>
      <c r="B10" s="84" t="s">
        <v>401</v>
      </c>
      <c r="C10" s="84" t="s">
        <v>402</v>
      </c>
      <c r="D10" s="84" t="s">
        <v>341</v>
      </c>
      <c r="E10" s="101">
        <v>1</v>
      </c>
      <c r="F10" s="23"/>
      <c r="G10" s="23">
        <v>11000</v>
      </c>
      <c r="H10" s="23">
        <v>11000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83" t="str">
        <f>"    "&amp;"公务用车运行维护费"</f>
        <v>    公务用车运行维护费</v>
      </c>
      <c r="B11" s="84" t="s">
        <v>403</v>
      </c>
      <c r="C11" s="84" t="s">
        <v>404</v>
      </c>
      <c r="D11" s="84" t="s">
        <v>341</v>
      </c>
      <c r="E11" s="101">
        <v>1</v>
      </c>
      <c r="F11" s="23"/>
      <c r="G11" s="23">
        <v>5000</v>
      </c>
      <c r="H11" s="23">
        <v>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3" t="str">
        <f>"    "&amp;"公务用车运行维护费"</f>
        <v>    公务用车运行维护费</v>
      </c>
      <c r="B12" s="84" t="s">
        <v>405</v>
      </c>
      <c r="C12" s="84" t="s">
        <v>406</v>
      </c>
      <c r="D12" s="84" t="s">
        <v>341</v>
      </c>
      <c r="E12" s="101">
        <v>1</v>
      </c>
      <c r="F12" s="23"/>
      <c r="G12" s="23">
        <v>4000</v>
      </c>
      <c r="H12" s="23">
        <v>4000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3" t="str">
        <f>"    "&amp;"科技经费"</f>
        <v>    科技经费</v>
      </c>
      <c r="B13" s="84" t="s">
        <v>407</v>
      </c>
      <c r="C13" s="84" t="s">
        <v>402</v>
      </c>
      <c r="D13" s="84" t="s">
        <v>341</v>
      </c>
      <c r="E13" s="101">
        <v>3</v>
      </c>
      <c r="F13" s="23"/>
      <c r="G13" s="23">
        <v>30000</v>
      </c>
      <c r="H13" s="23">
        <v>30000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83" t="str">
        <f>"    "&amp;"科技经费"</f>
        <v>    科技经费</v>
      </c>
      <c r="B14" s="84" t="s">
        <v>403</v>
      </c>
      <c r="C14" s="84" t="s">
        <v>404</v>
      </c>
      <c r="D14" s="84" t="s">
        <v>341</v>
      </c>
      <c r="E14" s="101">
        <v>1</v>
      </c>
      <c r="F14" s="23"/>
      <c r="G14" s="23">
        <v>10000</v>
      </c>
      <c r="H14" s="23">
        <v>10000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83" t="str">
        <f>"    "&amp;"科技经费"</f>
        <v>    科技经费</v>
      </c>
      <c r="B15" s="84" t="s">
        <v>408</v>
      </c>
      <c r="C15" s="84" t="s">
        <v>408</v>
      </c>
      <c r="D15" s="84" t="s">
        <v>341</v>
      </c>
      <c r="E15" s="101">
        <v>25</v>
      </c>
      <c r="F15" s="23"/>
      <c r="G15" s="23">
        <v>5000</v>
      </c>
      <c r="H15" s="23">
        <v>5000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83" t="str">
        <f>"    "&amp;"科技经费"</f>
        <v>    科技经费</v>
      </c>
      <c r="B16" s="84" t="s">
        <v>409</v>
      </c>
      <c r="C16" s="84" t="s">
        <v>410</v>
      </c>
      <c r="D16" s="84" t="s">
        <v>341</v>
      </c>
      <c r="E16" s="101">
        <v>1</v>
      </c>
      <c r="F16" s="23"/>
      <c r="G16" s="23">
        <v>5000</v>
      </c>
      <c r="H16" s="23">
        <v>5000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83" t="str">
        <f>"    "&amp;"工作经费"</f>
        <v>    工作经费</v>
      </c>
      <c r="B17" s="84" t="s">
        <v>411</v>
      </c>
      <c r="C17" s="84" t="s">
        <v>402</v>
      </c>
      <c r="D17" s="84" t="s">
        <v>341</v>
      </c>
      <c r="E17" s="101">
        <v>1</v>
      </c>
      <c r="F17" s="23">
        <v>17000</v>
      </c>
      <c r="G17" s="23">
        <v>17000</v>
      </c>
      <c r="H17" s="23">
        <v>17000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83" t="str">
        <f>"    "&amp;"工作经费"</f>
        <v>    工作经费</v>
      </c>
      <c r="B18" s="84" t="s">
        <v>412</v>
      </c>
      <c r="C18" s="84" t="s">
        <v>404</v>
      </c>
      <c r="D18" s="84" t="s">
        <v>341</v>
      </c>
      <c r="E18" s="101">
        <v>1</v>
      </c>
      <c r="F18" s="23">
        <v>10000</v>
      </c>
      <c r="G18" s="23">
        <v>10000</v>
      </c>
      <c r="H18" s="23">
        <v>10000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18.75" customHeight="1" spans="1:17">
      <c r="A19" s="86" t="s">
        <v>113</v>
      </c>
      <c r="B19" s="87"/>
      <c r="C19" s="87"/>
      <c r="D19" s="87"/>
      <c r="E19" s="99"/>
      <c r="F19" s="23">
        <v>27000</v>
      </c>
      <c r="G19" s="23">
        <v>97000</v>
      </c>
      <c r="H19" s="23">
        <v>97000</v>
      </c>
      <c r="I19" s="23"/>
      <c r="J19" s="23"/>
      <c r="K19" s="23"/>
      <c r="L19" s="23"/>
      <c r="M19" s="23"/>
      <c r="N19" s="23"/>
      <c r="O19" s="23"/>
      <c r="P19" s="23"/>
      <c r="Q19" s="23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opLeftCell="B1" workbookViewId="0">
      <selection activeCell="E22" sqref="E2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5"/>
      <c r="B1" s="65"/>
      <c r="C1" s="70"/>
      <c r="D1" s="65"/>
      <c r="E1" s="65"/>
      <c r="F1" s="65"/>
      <c r="G1" s="65"/>
      <c r="H1" s="71"/>
      <c r="I1" s="65"/>
      <c r="J1" s="65"/>
      <c r="K1" s="65"/>
      <c r="L1" s="39"/>
      <c r="M1" s="89"/>
      <c r="N1" s="90" t="s">
        <v>413</v>
      </c>
    </row>
    <row r="2" ht="34.5" customHeight="1" spans="1:14">
      <c r="A2" s="41" t="str">
        <f>"2025"&amp;"年部门政府购买服务预算表"</f>
        <v>2025年部门政府购买服务预算表</v>
      </c>
      <c r="B2" s="72"/>
      <c r="C2" s="54"/>
      <c r="D2" s="72"/>
      <c r="E2" s="72"/>
      <c r="F2" s="72"/>
      <c r="G2" s="72"/>
      <c r="H2" s="73"/>
      <c r="I2" s="72"/>
      <c r="J2" s="72"/>
      <c r="K2" s="72"/>
      <c r="L2" s="54"/>
      <c r="M2" s="73"/>
      <c r="N2" s="72"/>
    </row>
    <row r="3" ht="18.75" customHeight="1" spans="1:14">
      <c r="A3" s="62" t="str">
        <f>"单位名称："&amp;"耿马傣族佤族自治县工业和科技信息化局"</f>
        <v>单位名称：耿马傣族佤族自治县工业和科技信息化局</v>
      </c>
      <c r="B3" s="63"/>
      <c r="C3" s="74"/>
      <c r="D3" s="63"/>
      <c r="E3" s="63"/>
      <c r="F3" s="63"/>
      <c r="G3" s="63"/>
      <c r="H3" s="71"/>
      <c r="I3" s="65"/>
      <c r="J3" s="65"/>
      <c r="K3" s="65"/>
      <c r="L3" s="66"/>
      <c r="M3" s="91"/>
      <c r="N3" s="90" t="s">
        <v>178</v>
      </c>
    </row>
    <row r="4" ht="18.75" customHeight="1" spans="1:14">
      <c r="A4" s="11" t="s">
        <v>392</v>
      </c>
      <c r="B4" s="75" t="s">
        <v>414</v>
      </c>
      <c r="C4" s="76" t="s">
        <v>415</v>
      </c>
      <c r="D4" s="45" t="s">
        <v>193</v>
      </c>
      <c r="E4" s="45"/>
      <c r="F4" s="45"/>
      <c r="G4" s="45"/>
      <c r="H4" s="77"/>
      <c r="I4" s="45"/>
      <c r="J4" s="45"/>
      <c r="K4" s="45"/>
      <c r="L4" s="67"/>
      <c r="M4" s="77"/>
      <c r="N4" s="46"/>
    </row>
    <row r="5" ht="18.75" customHeight="1" spans="1:14">
      <c r="A5" s="16"/>
      <c r="B5" s="78"/>
      <c r="C5" s="79"/>
      <c r="D5" s="78" t="s">
        <v>55</v>
      </c>
      <c r="E5" s="78" t="s">
        <v>58</v>
      </c>
      <c r="F5" s="78" t="s">
        <v>398</v>
      </c>
      <c r="G5" s="78" t="s">
        <v>399</v>
      </c>
      <c r="H5" s="79" t="s">
        <v>400</v>
      </c>
      <c r="I5" s="92" t="s">
        <v>78</v>
      </c>
      <c r="J5" s="92"/>
      <c r="K5" s="92"/>
      <c r="L5" s="93"/>
      <c r="M5" s="94"/>
      <c r="N5" s="80"/>
    </row>
    <row r="6" ht="26.25" customHeight="1" spans="1:14">
      <c r="A6" s="18"/>
      <c r="B6" s="80"/>
      <c r="C6" s="81"/>
      <c r="D6" s="80"/>
      <c r="E6" s="80"/>
      <c r="F6" s="80"/>
      <c r="G6" s="80"/>
      <c r="H6" s="81"/>
      <c r="I6" s="80" t="s">
        <v>57</v>
      </c>
      <c r="J6" s="80" t="s">
        <v>64</v>
      </c>
      <c r="K6" s="80" t="s">
        <v>201</v>
      </c>
      <c r="L6" s="95" t="s">
        <v>66</v>
      </c>
      <c r="M6" s="81" t="s">
        <v>67</v>
      </c>
      <c r="N6" s="80" t="s">
        <v>68</v>
      </c>
    </row>
    <row r="7" ht="18.75" customHeight="1" spans="1:14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</row>
    <row r="8" ht="18.75" customHeight="1" spans="1:14">
      <c r="A8" s="83"/>
      <c r="B8" s="84"/>
      <c r="C8" s="8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3"/>
      <c r="B9" s="84"/>
      <c r="C9" s="8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6" t="s">
        <v>113</v>
      </c>
      <c r="B10" s="87"/>
      <c r="C10" s="8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2:3">
      <c r="B11" s="38" t="s">
        <v>416</v>
      </c>
      <c r="C11" s="38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D15" sqref="D1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60"/>
      <c r="G1" s="39"/>
      <c r="H1" s="39"/>
      <c r="I1" s="39" t="s">
        <v>417</v>
      </c>
    </row>
    <row r="2" ht="27.75" customHeight="1" spans="1:9">
      <c r="A2" s="61" t="str">
        <f>"2025"&amp;"年县对下转移支付预算表"</f>
        <v>2025年县对下转移支付预算表</v>
      </c>
      <c r="B2" s="6"/>
      <c r="C2" s="6"/>
      <c r="D2" s="6"/>
      <c r="E2" s="6"/>
      <c r="F2" s="6"/>
      <c r="G2" s="54"/>
      <c r="H2" s="54"/>
      <c r="I2" s="6"/>
    </row>
    <row r="3" ht="18.75" customHeight="1" spans="1:9">
      <c r="A3" s="62" t="str">
        <f>"单位名称："&amp;"耿马傣族佤族自治县工业和科技信息化局"</f>
        <v>单位名称：耿马傣族佤族自治县工业和科技信息化局</v>
      </c>
      <c r="B3" s="63"/>
      <c r="C3" s="63"/>
      <c r="D3" s="64"/>
      <c r="E3" s="65"/>
      <c r="G3" s="66"/>
      <c r="H3" s="66"/>
      <c r="I3" s="39" t="s">
        <v>178</v>
      </c>
    </row>
    <row r="4" ht="18.75" customHeight="1" spans="1:9">
      <c r="A4" s="31" t="s">
        <v>418</v>
      </c>
      <c r="B4" s="12" t="s">
        <v>193</v>
      </c>
      <c r="C4" s="13"/>
      <c r="D4" s="13"/>
      <c r="E4" s="12" t="s">
        <v>419</v>
      </c>
      <c r="F4" s="13"/>
      <c r="G4" s="67"/>
      <c r="H4" s="67"/>
      <c r="I4" s="14"/>
    </row>
    <row r="5" ht="18.75" customHeight="1" spans="1:9">
      <c r="A5" s="33"/>
      <c r="B5" s="32" t="s">
        <v>55</v>
      </c>
      <c r="C5" s="11" t="s">
        <v>58</v>
      </c>
      <c r="D5" s="68" t="s">
        <v>420</v>
      </c>
      <c r="E5" s="69" t="s">
        <v>421</v>
      </c>
      <c r="F5" s="69" t="s">
        <v>421</v>
      </c>
      <c r="G5" s="69" t="s">
        <v>421</v>
      </c>
      <c r="H5" s="69" t="s">
        <v>421</v>
      </c>
      <c r="I5" s="69" t="s">
        <v>421</v>
      </c>
    </row>
    <row r="6" ht="18.75" customHeight="1" spans="1:9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2">
      <c r="A9" s="38" t="s">
        <v>422</v>
      </c>
      <c r="B9" s="38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D22" sqref="D22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423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4"/>
      <c r="G2" s="6"/>
      <c r="H2" s="54"/>
      <c r="I2" s="54"/>
      <c r="J2" s="6"/>
    </row>
    <row r="3" ht="18.75" customHeight="1" spans="1:8">
      <c r="A3" s="7" t="str">
        <f>"单位名称："&amp;"耿马傣族佤族自治县工业和科技信息化局"</f>
        <v>单位名称：耿马傣族佤族自治县工业和科技信息化局</v>
      </c>
      <c r="B3" s="3"/>
      <c r="C3" s="3"/>
      <c r="D3" s="3"/>
      <c r="E3" s="3"/>
      <c r="F3" s="55"/>
      <c r="G3" s="3"/>
      <c r="H3" s="55"/>
    </row>
    <row r="4" ht="18.75" customHeight="1" spans="1:10">
      <c r="A4" s="47" t="s">
        <v>311</v>
      </c>
      <c r="B4" s="47" t="s">
        <v>312</v>
      </c>
      <c r="C4" s="47" t="s">
        <v>313</v>
      </c>
      <c r="D4" s="47" t="s">
        <v>314</v>
      </c>
      <c r="E4" s="47" t="s">
        <v>315</v>
      </c>
      <c r="F4" s="56" t="s">
        <v>316</v>
      </c>
      <c r="G4" s="47" t="s">
        <v>317</v>
      </c>
      <c r="H4" s="56" t="s">
        <v>318</v>
      </c>
      <c r="I4" s="56" t="s">
        <v>319</v>
      </c>
      <c r="J4" s="47" t="s">
        <v>320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6">
        <v>6</v>
      </c>
      <c r="G5" s="47">
        <v>7</v>
      </c>
      <c r="H5" s="56">
        <v>8</v>
      </c>
      <c r="I5" s="56">
        <v>9</v>
      </c>
      <c r="J5" s="47">
        <v>10</v>
      </c>
    </row>
    <row r="6" ht="18.75" customHeight="1" spans="1:10">
      <c r="A6" s="21"/>
      <c r="B6" s="48"/>
      <c r="C6" s="48"/>
      <c r="D6" s="48"/>
      <c r="E6" s="57"/>
      <c r="F6" s="58"/>
      <c r="G6" s="57"/>
      <c r="H6" s="58"/>
      <c r="I6" s="58"/>
      <c r="J6" s="57"/>
    </row>
    <row r="7" ht="18.75" customHeight="1" spans="1:10">
      <c r="A7" s="21"/>
      <c r="B7" s="21"/>
      <c r="C7" s="21"/>
      <c r="D7" s="21"/>
      <c r="E7" s="21"/>
      <c r="F7" s="59"/>
      <c r="G7" s="21"/>
      <c r="H7" s="21"/>
      <c r="I7" s="21"/>
      <c r="J7" s="21"/>
    </row>
    <row r="8" customHeight="1" spans="1:2">
      <c r="A8" s="52" t="s">
        <v>422</v>
      </c>
      <c r="B8" s="53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424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"单位名称："&amp;"耿马傣族佤族自治县工业和科技信息化局"</f>
        <v>单位名称：耿马傣族佤族自治县工业和科技信息化局</v>
      </c>
      <c r="B3" s="8"/>
      <c r="C3" s="3"/>
      <c r="H3" s="43" t="s">
        <v>178</v>
      </c>
    </row>
    <row r="4" ht="18.75" customHeight="1" spans="1:8">
      <c r="A4" s="11" t="s">
        <v>186</v>
      </c>
      <c r="B4" s="11" t="s">
        <v>425</v>
      </c>
      <c r="C4" s="11" t="s">
        <v>426</v>
      </c>
      <c r="D4" s="11" t="s">
        <v>427</v>
      </c>
      <c r="E4" s="11" t="s">
        <v>428</v>
      </c>
      <c r="F4" s="44" t="s">
        <v>429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396</v>
      </c>
      <c r="G5" s="47" t="s">
        <v>430</v>
      </c>
      <c r="H5" s="47" t="s">
        <v>431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55</v>
      </c>
      <c r="B8" s="50"/>
      <c r="C8" s="50"/>
      <c r="D8" s="50"/>
      <c r="E8" s="51"/>
      <c r="F8" s="49"/>
      <c r="G8" s="23"/>
      <c r="H8" s="23"/>
    </row>
    <row r="9" customHeight="1" spans="1:2">
      <c r="A9" s="52" t="s">
        <v>432</v>
      </c>
      <c r="B9" s="5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tabSelected="1" workbookViewId="0">
      <selection activeCell="E19" sqref="E19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433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"单位名称："&amp;"耿马傣族佤族自治县工业和科技信息化局"</f>
        <v>单位名称：耿马傣族佤族自治县工业和科技信息化局</v>
      </c>
      <c r="B3" s="8"/>
      <c r="C3" s="8"/>
      <c r="D3" s="8"/>
      <c r="E3" s="8"/>
      <c r="F3" s="8"/>
      <c r="G3" s="8"/>
      <c r="H3" s="9"/>
      <c r="I3" s="9"/>
      <c r="J3" s="9"/>
      <c r="K3" s="4" t="s">
        <v>178</v>
      </c>
    </row>
    <row r="4" ht="18.75" customHeight="1" spans="1:11">
      <c r="A4" s="10" t="s">
        <v>285</v>
      </c>
      <c r="B4" s="10" t="s">
        <v>188</v>
      </c>
      <c r="C4" s="10" t="s">
        <v>286</v>
      </c>
      <c r="D4" s="11" t="s">
        <v>189</v>
      </c>
      <c r="E4" s="11" t="s">
        <v>190</v>
      </c>
      <c r="F4" s="11" t="s">
        <v>287</v>
      </c>
      <c r="G4" s="11" t="s">
        <v>288</v>
      </c>
      <c r="H4" s="31" t="s">
        <v>55</v>
      </c>
      <c r="I4" s="12" t="s">
        <v>434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113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3">
      <c r="A11" s="38" t="s">
        <v>435</v>
      </c>
      <c r="B11" s="38"/>
      <c r="C11" s="38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selection activeCell="C23" sqref="C2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436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"单位名称："&amp;"耿马傣族佤族自治县工业和科技信息化局"</f>
        <v>单位名称：耿马傣族佤族自治县工业和科技信息化局</v>
      </c>
      <c r="B3" s="8"/>
      <c r="C3" s="8"/>
      <c r="D3" s="8"/>
      <c r="E3" s="9"/>
      <c r="F3" s="9"/>
      <c r="G3" s="4" t="s">
        <v>178</v>
      </c>
    </row>
    <row r="4" ht="18.75" customHeight="1" spans="1:7">
      <c r="A4" s="10" t="s">
        <v>286</v>
      </c>
      <c r="B4" s="10" t="s">
        <v>285</v>
      </c>
      <c r="C4" s="10" t="s">
        <v>188</v>
      </c>
      <c r="D4" s="11" t="s">
        <v>437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637303.75</v>
      </c>
      <c r="F8" s="23"/>
      <c r="G8" s="23"/>
    </row>
    <row r="9" ht="18.75" customHeight="1" spans="1:7">
      <c r="A9" s="24" t="s">
        <v>70</v>
      </c>
      <c r="B9" s="21"/>
      <c r="C9" s="21"/>
      <c r="D9" s="21"/>
      <c r="E9" s="23">
        <v>637303.75</v>
      </c>
      <c r="F9" s="23"/>
      <c r="G9" s="23"/>
    </row>
    <row r="10" ht="18.75" customHeight="1" spans="1:7">
      <c r="A10" s="25"/>
      <c r="B10" s="21" t="s">
        <v>438</v>
      </c>
      <c r="C10" s="21" t="s">
        <v>300</v>
      </c>
      <c r="D10" s="21" t="s">
        <v>439</v>
      </c>
      <c r="E10" s="23">
        <v>250000</v>
      </c>
      <c r="F10" s="23"/>
      <c r="G10" s="23"/>
    </row>
    <row r="11" ht="18.75" customHeight="1" spans="1:7">
      <c r="A11" s="25"/>
      <c r="B11" s="21" t="s">
        <v>438</v>
      </c>
      <c r="C11" s="21" t="s">
        <v>294</v>
      </c>
      <c r="D11" s="21" t="s">
        <v>439</v>
      </c>
      <c r="E11" s="23">
        <v>27000</v>
      </c>
      <c r="F11" s="23"/>
      <c r="G11" s="23"/>
    </row>
    <row r="12" ht="18.75" customHeight="1" spans="1:7">
      <c r="A12" s="25"/>
      <c r="B12" s="21" t="s">
        <v>438</v>
      </c>
      <c r="C12" s="21" t="s">
        <v>308</v>
      </c>
      <c r="D12" s="21" t="s">
        <v>439</v>
      </c>
      <c r="E12" s="23">
        <v>100000</v>
      </c>
      <c r="F12" s="23"/>
      <c r="G12" s="23"/>
    </row>
    <row r="13" ht="18.75" customHeight="1" spans="1:7">
      <c r="A13" s="25"/>
      <c r="B13" s="21" t="s">
        <v>438</v>
      </c>
      <c r="C13" s="21" t="s">
        <v>291</v>
      </c>
      <c r="D13" s="21" t="s">
        <v>439</v>
      </c>
      <c r="E13" s="23">
        <v>187400</v>
      </c>
      <c r="F13" s="23"/>
      <c r="G13" s="23"/>
    </row>
    <row r="14" ht="18.75" customHeight="1" spans="1:7">
      <c r="A14" s="25"/>
      <c r="B14" s="21" t="s">
        <v>438</v>
      </c>
      <c r="C14" s="21" t="s">
        <v>304</v>
      </c>
      <c r="D14" s="21" t="s">
        <v>439</v>
      </c>
      <c r="E14" s="23">
        <v>39313.75</v>
      </c>
      <c r="F14" s="23"/>
      <c r="G14" s="23"/>
    </row>
    <row r="15" ht="18.75" customHeight="1" spans="1:7">
      <c r="A15" s="25"/>
      <c r="B15" s="21" t="s">
        <v>438</v>
      </c>
      <c r="C15" s="21" t="s">
        <v>296</v>
      </c>
      <c r="D15" s="21" t="s">
        <v>439</v>
      </c>
      <c r="E15" s="23">
        <v>33590</v>
      </c>
      <c r="F15" s="23"/>
      <c r="G15" s="23"/>
    </row>
    <row r="16" ht="18.75" customHeight="1" spans="1:7">
      <c r="A16" s="26" t="s">
        <v>55</v>
      </c>
      <c r="B16" s="27" t="s">
        <v>440</v>
      </c>
      <c r="C16" s="27"/>
      <c r="D16" s="28"/>
      <c r="E16" s="23">
        <v>637303.75</v>
      </c>
      <c r="F16" s="23"/>
      <c r="G16" s="23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5"/>
      <c r="O1" s="70"/>
      <c r="P1" s="70"/>
      <c r="Q1" s="70"/>
      <c r="R1" s="70"/>
      <c r="S1" s="39" t="s">
        <v>52</v>
      </c>
    </row>
    <row r="2" ht="57.75" customHeight="1" spans="1:19">
      <c r="A2" s="131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6"/>
      <c r="P2" s="196"/>
      <c r="Q2" s="196"/>
      <c r="R2" s="196"/>
      <c r="S2" s="196"/>
    </row>
    <row r="3" ht="18.75" customHeight="1" spans="1:19">
      <c r="A3" s="42" t="str">
        <f>"单位名称："&amp;"耿马傣族佤族自治县工业和科技信息化局"</f>
        <v>单位名称：耿马傣族佤族自治县工业和科技信息化局</v>
      </c>
      <c r="B3" s="96"/>
      <c r="C3" s="96"/>
      <c r="D3" s="96"/>
      <c r="E3" s="96"/>
      <c r="F3" s="96"/>
      <c r="G3" s="96"/>
      <c r="H3" s="96"/>
      <c r="I3" s="96"/>
      <c r="J3" s="74"/>
      <c r="K3" s="96"/>
      <c r="L3" s="96"/>
      <c r="M3" s="96"/>
      <c r="N3" s="96"/>
      <c r="O3" s="74"/>
      <c r="P3" s="74"/>
      <c r="Q3" s="74"/>
      <c r="R3" s="74"/>
      <c r="S3" s="39" t="s">
        <v>1</v>
      </c>
    </row>
    <row r="4" ht="18.75" customHeight="1" spans="1:19">
      <c r="A4" s="180" t="s">
        <v>53</v>
      </c>
      <c r="B4" s="181" t="s">
        <v>54</v>
      </c>
      <c r="C4" s="181" t="s">
        <v>55</v>
      </c>
      <c r="D4" s="182" t="s">
        <v>56</v>
      </c>
      <c r="E4" s="183"/>
      <c r="F4" s="183"/>
      <c r="G4" s="183"/>
      <c r="H4" s="183"/>
      <c r="I4" s="183"/>
      <c r="J4" s="197"/>
      <c r="K4" s="183"/>
      <c r="L4" s="183"/>
      <c r="M4" s="183"/>
      <c r="N4" s="198"/>
      <c r="O4" s="182" t="s">
        <v>45</v>
      </c>
      <c r="P4" s="182"/>
      <c r="Q4" s="182"/>
      <c r="R4" s="182"/>
      <c r="S4" s="201"/>
    </row>
    <row r="5" ht="18.75" customHeight="1" spans="1:19">
      <c r="A5" s="184"/>
      <c r="B5" s="185"/>
      <c r="C5" s="185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9" t="s">
        <v>62</v>
      </c>
      <c r="J5" s="199"/>
      <c r="K5" s="199"/>
      <c r="L5" s="199"/>
      <c r="M5" s="199"/>
      <c r="N5" s="189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57</v>
      </c>
      <c r="J6" s="188" t="s">
        <v>64</v>
      </c>
      <c r="K6" s="188" t="s">
        <v>65</v>
      </c>
      <c r="L6" s="188" t="s">
        <v>66</v>
      </c>
      <c r="M6" s="188" t="s">
        <v>67</v>
      </c>
      <c r="N6" s="188" t="s">
        <v>68</v>
      </c>
      <c r="O6" s="200"/>
      <c r="P6" s="200"/>
      <c r="Q6" s="200"/>
      <c r="R6" s="200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69</v>
      </c>
      <c r="B8" s="191" t="s">
        <v>70</v>
      </c>
      <c r="C8" s="23">
        <v>5395539.02</v>
      </c>
      <c r="D8" s="23">
        <v>5395539.02</v>
      </c>
      <c r="E8" s="23">
        <v>5395539.02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00" t="s">
        <v>71</v>
      </c>
      <c r="B9" s="192" t="s">
        <v>70</v>
      </c>
      <c r="C9" s="23">
        <v>5395539.02</v>
      </c>
      <c r="D9" s="23">
        <v>5395539.02</v>
      </c>
      <c r="E9" s="23">
        <v>5395539.02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3" t="s">
        <v>55</v>
      </c>
      <c r="B10" s="194"/>
      <c r="C10" s="23">
        <v>5395539.02</v>
      </c>
      <c r="D10" s="23">
        <v>5395539.02</v>
      </c>
      <c r="E10" s="23">
        <v>5395539.02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1"/>
  <sheetViews>
    <sheetView showZeros="0" topLeftCell="I1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40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"单位名称："&amp;"耿马傣族佤族自治县工业和科技信息化局"</f>
        <v>单位名称：耿马傣族佤族自治县工业和科技信息化局</v>
      </c>
      <c r="B3" s="173"/>
      <c r="C3" s="65"/>
      <c r="D3" s="30"/>
      <c r="E3" s="65"/>
      <c r="F3" s="65"/>
      <c r="G3" s="65"/>
      <c r="H3" s="30"/>
      <c r="I3" s="65"/>
      <c r="J3" s="30"/>
      <c r="K3" s="65"/>
      <c r="L3" s="65"/>
      <c r="M3" s="178"/>
      <c r="N3" s="178"/>
      <c r="O3" s="40" t="s">
        <v>1</v>
      </c>
    </row>
    <row r="4" ht="18.75" customHeight="1" spans="1:15">
      <c r="A4" s="10" t="s">
        <v>73</v>
      </c>
      <c r="B4" s="10" t="s">
        <v>74</v>
      </c>
      <c r="C4" s="10" t="s">
        <v>55</v>
      </c>
      <c r="D4" s="12" t="s">
        <v>58</v>
      </c>
      <c r="E4" s="77" t="s">
        <v>75</v>
      </c>
      <c r="F4" s="141" t="s">
        <v>76</v>
      </c>
      <c r="G4" s="10" t="s">
        <v>59</v>
      </c>
      <c r="H4" s="10" t="s">
        <v>60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9" t="s">
        <v>57</v>
      </c>
      <c r="E5" s="95" t="s">
        <v>75</v>
      </c>
      <c r="F5" s="95" t="s">
        <v>76</v>
      </c>
      <c r="G5" s="18"/>
      <c r="H5" s="18"/>
      <c r="I5" s="18"/>
      <c r="J5" s="69" t="s">
        <v>57</v>
      </c>
      <c r="K5" s="47" t="s">
        <v>79</v>
      </c>
      <c r="L5" s="47" t="s">
        <v>80</v>
      </c>
      <c r="M5" s="47" t="s">
        <v>81</v>
      </c>
      <c r="N5" s="47" t="s">
        <v>82</v>
      </c>
      <c r="O5" s="47" t="s">
        <v>83</v>
      </c>
    </row>
    <row r="6" ht="18.75" customHeight="1" spans="1:15">
      <c r="A6" s="120">
        <v>1</v>
      </c>
      <c r="B6" s="120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</row>
    <row r="7" ht="18.75" customHeight="1" spans="1:15">
      <c r="A7" s="135" t="s">
        <v>84</v>
      </c>
      <c r="B7" s="159" t="s">
        <v>85</v>
      </c>
      <c r="C7" s="23">
        <v>3415198.33</v>
      </c>
      <c r="D7" s="23">
        <v>3415198.33</v>
      </c>
      <c r="E7" s="23">
        <v>3161484.58</v>
      </c>
      <c r="F7" s="23">
        <v>253713.75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4" t="s">
        <v>86</v>
      </c>
      <c r="B8" s="175" t="str">
        <f>"  "&amp;"政府办公厅（室）及相关机构事务"</f>
        <v>  政府办公厅（室）及相关机构事务</v>
      </c>
      <c r="C8" s="23">
        <v>3415198.33</v>
      </c>
      <c r="D8" s="23">
        <v>3415198.33</v>
      </c>
      <c r="E8" s="23">
        <v>3161484.58</v>
      </c>
      <c r="F8" s="23">
        <v>253713.75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87</v>
      </c>
      <c r="B9" s="175" t="str">
        <f>"    "&amp;"行政运行"</f>
        <v>    行政运行</v>
      </c>
      <c r="C9" s="23">
        <v>3161484.58</v>
      </c>
      <c r="D9" s="23">
        <v>3161484.58</v>
      </c>
      <c r="E9" s="23">
        <v>3161484.58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88</v>
      </c>
      <c r="B10" s="175" t="str">
        <f>"    "&amp;"一般行政管理事务"</f>
        <v>    一般行政管理事务</v>
      </c>
      <c r="C10" s="23">
        <v>66313.75</v>
      </c>
      <c r="D10" s="23">
        <v>66313.75</v>
      </c>
      <c r="E10" s="23"/>
      <c r="F10" s="23">
        <v>66313.75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4" t="s">
        <v>89</v>
      </c>
      <c r="B11" s="175" t="str">
        <f>"    "&amp;"其他政府办公厅（室）及相关机构事务支出"</f>
        <v>    其他政府办公厅（室）及相关机构事务支出</v>
      </c>
      <c r="C11" s="23">
        <v>187400</v>
      </c>
      <c r="D11" s="23">
        <v>187400</v>
      </c>
      <c r="E11" s="23"/>
      <c r="F11" s="23">
        <v>187400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35" t="s">
        <v>90</v>
      </c>
      <c r="B12" s="159" t="s">
        <v>91</v>
      </c>
      <c r="C12" s="23">
        <v>383590</v>
      </c>
      <c r="D12" s="23">
        <v>383590</v>
      </c>
      <c r="E12" s="23"/>
      <c r="F12" s="23">
        <v>383590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92</v>
      </c>
      <c r="B13" s="175" t="str">
        <f>"  "&amp;"科学技术管理事务"</f>
        <v>  科学技术管理事务</v>
      </c>
      <c r="C13" s="23">
        <v>133590</v>
      </c>
      <c r="D13" s="23">
        <v>133590</v>
      </c>
      <c r="E13" s="23"/>
      <c r="F13" s="23">
        <v>133590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4" t="s">
        <v>93</v>
      </c>
      <c r="B14" s="175" t="str">
        <f>"    "&amp;"一般行政管理事务"</f>
        <v>    一般行政管理事务</v>
      </c>
      <c r="C14" s="23">
        <v>133590</v>
      </c>
      <c r="D14" s="23">
        <v>133590</v>
      </c>
      <c r="E14" s="23"/>
      <c r="F14" s="23">
        <v>133590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94</v>
      </c>
      <c r="B15" s="175" t="str">
        <f>"  "&amp;"其他科学技术支出"</f>
        <v>  其他科学技术支出</v>
      </c>
      <c r="C15" s="23">
        <v>250000</v>
      </c>
      <c r="D15" s="23">
        <v>250000</v>
      </c>
      <c r="E15" s="23"/>
      <c r="F15" s="23">
        <v>250000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95</v>
      </c>
      <c r="B16" s="175" t="str">
        <f>"    "&amp;"其他科学技术支出"</f>
        <v>    其他科学技术支出</v>
      </c>
      <c r="C16" s="23">
        <v>250000</v>
      </c>
      <c r="D16" s="23">
        <v>250000</v>
      </c>
      <c r="E16" s="23"/>
      <c r="F16" s="23">
        <v>250000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5" t="s">
        <v>96</v>
      </c>
      <c r="B17" s="159" t="s">
        <v>97</v>
      </c>
      <c r="C17" s="23">
        <v>1113099.24</v>
      </c>
      <c r="D17" s="23">
        <v>1113099.24</v>
      </c>
      <c r="E17" s="23">
        <v>1113099.24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98</v>
      </c>
      <c r="B18" s="175" t="str">
        <f>"  "&amp;"行政事业单位养老支出"</f>
        <v>  行政事业单位养老支出</v>
      </c>
      <c r="C18" s="23">
        <v>1098362.52</v>
      </c>
      <c r="D18" s="23">
        <v>1098362.52</v>
      </c>
      <c r="E18" s="23">
        <v>1098362.52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99</v>
      </c>
      <c r="B19" s="175" t="str">
        <f>"    "&amp;"行政单位离退休"</f>
        <v>    行政单位离退休</v>
      </c>
      <c r="C19" s="23">
        <v>707803.8</v>
      </c>
      <c r="D19" s="23">
        <v>707803.8</v>
      </c>
      <c r="E19" s="23">
        <v>707803.8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4" t="s">
        <v>100</v>
      </c>
      <c r="B20" s="175" t="str">
        <f>"    "&amp;"机关事业单位基本养老保险缴费支出"</f>
        <v>    机关事业单位基本养老保险缴费支出</v>
      </c>
      <c r="C20" s="23">
        <v>390558.72</v>
      </c>
      <c r="D20" s="23">
        <v>390558.72</v>
      </c>
      <c r="E20" s="23">
        <v>390558.72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101</v>
      </c>
      <c r="B21" s="175" t="str">
        <f>"  "&amp;"抚恤"</f>
        <v>  抚恤</v>
      </c>
      <c r="C21" s="23">
        <v>14736.72</v>
      </c>
      <c r="D21" s="23">
        <v>14736.72</v>
      </c>
      <c r="E21" s="23">
        <v>14736.72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102</v>
      </c>
      <c r="B22" s="175" t="str">
        <f>"    "&amp;"死亡抚恤"</f>
        <v>    死亡抚恤</v>
      </c>
      <c r="C22" s="23">
        <v>14736.72</v>
      </c>
      <c r="D22" s="23">
        <v>14736.72</v>
      </c>
      <c r="E22" s="23">
        <v>14736.72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5" t="s">
        <v>103</v>
      </c>
      <c r="B23" s="159" t="s">
        <v>104</v>
      </c>
      <c r="C23" s="23">
        <v>190732.41</v>
      </c>
      <c r="D23" s="23">
        <v>190732.41</v>
      </c>
      <c r="E23" s="23">
        <v>190732.41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4" t="s">
        <v>105</v>
      </c>
      <c r="B24" s="175" t="str">
        <f>"  "&amp;"行政事业单位医疗"</f>
        <v>  行政事业单位医疗</v>
      </c>
      <c r="C24" s="23">
        <v>190732.41</v>
      </c>
      <c r="D24" s="23">
        <v>190732.41</v>
      </c>
      <c r="E24" s="23">
        <v>190732.41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106</v>
      </c>
      <c r="B25" s="175" t="str">
        <f>"    "&amp;"行政单位医疗"</f>
        <v>    行政单位医疗</v>
      </c>
      <c r="C25" s="23">
        <v>162178.2</v>
      </c>
      <c r="D25" s="23">
        <v>162178.2</v>
      </c>
      <c r="E25" s="23">
        <v>162178.2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4" t="s">
        <v>107</v>
      </c>
      <c r="B26" s="175" t="str">
        <f>"    "&amp;"事业单位医疗"</f>
        <v>    事业单位医疗</v>
      </c>
      <c r="C26" s="23">
        <v>11132.23</v>
      </c>
      <c r="D26" s="23">
        <v>11132.23</v>
      </c>
      <c r="E26" s="23">
        <v>11132.23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4" t="s">
        <v>108</v>
      </c>
      <c r="B27" s="175" t="str">
        <f>"    "&amp;"其他行政事业单位医疗支出"</f>
        <v>    其他行政事业单位医疗支出</v>
      </c>
      <c r="C27" s="23">
        <v>17421.98</v>
      </c>
      <c r="D27" s="23">
        <v>17421.98</v>
      </c>
      <c r="E27" s="23">
        <v>17421.98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35" t="s">
        <v>109</v>
      </c>
      <c r="B28" s="159" t="s">
        <v>110</v>
      </c>
      <c r="C28" s="23">
        <v>292919.04</v>
      </c>
      <c r="D28" s="23">
        <v>292919.04</v>
      </c>
      <c r="E28" s="23">
        <v>292919.04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4" t="s">
        <v>111</v>
      </c>
      <c r="B29" s="175" t="str">
        <f>"  "&amp;"住房改革支出"</f>
        <v>  住房改革支出</v>
      </c>
      <c r="C29" s="23">
        <v>292919.04</v>
      </c>
      <c r="D29" s="23">
        <v>292919.04</v>
      </c>
      <c r="E29" s="23">
        <v>292919.04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4" t="s">
        <v>112</v>
      </c>
      <c r="B30" s="175" t="str">
        <f>"    "&amp;"住房公积金"</f>
        <v>    住房公积金</v>
      </c>
      <c r="C30" s="23">
        <v>292919.04</v>
      </c>
      <c r="D30" s="23">
        <v>292919.04</v>
      </c>
      <c r="E30" s="23">
        <v>292919.04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6" t="s">
        <v>113</v>
      </c>
      <c r="B31" s="177" t="s">
        <v>113</v>
      </c>
      <c r="C31" s="23">
        <v>5395539.02</v>
      </c>
      <c r="D31" s="23">
        <v>5395539.02</v>
      </c>
      <c r="E31" s="23">
        <v>4758235.27</v>
      </c>
      <c r="F31" s="23">
        <v>637303.75</v>
      </c>
      <c r="G31" s="23"/>
      <c r="H31" s="23"/>
      <c r="I31" s="23"/>
      <c r="J31" s="23"/>
      <c r="K31" s="23"/>
      <c r="L31" s="23"/>
      <c r="M31" s="23"/>
      <c r="N31" s="23"/>
      <c r="O31" s="23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114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"单位名称："&amp;"耿马傣族佤族自治县工业和科技信息化局"</f>
        <v>单位名称：耿马傣族佤族自治县工业和科技信息化局</v>
      </c>
      <c r="B3" s="158"/>
      <c r="C3" s="158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9" t="str">
        <f>"2025"&amp;"年预算数"</f>
        <v>2025年预算数</v>
      </c>
      <c r="C5" s="31" t="s">
        <v>115</v>
      </c>
      <c r="D5" s="109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9" t="s">
        <v>116</v>
      </c>
      <c r="B7" s="23">
        <v>5395539.02</v>
      </c>
      <c r="C7" s="22" t="s">
        <v>117</v>
      </c>
      <c r="D7" s="23">
        <v>5395539.02</v>
      </c>
    </row>
    <row r="8" ht="18.75" customHeight="1" spans="1:4">
      <c r="A8" s="160" t="s">
        <v>118</v>
      </c>
      <c r="B8" s="23">
        <v>5395539.02</v>
      </c>
      <c r="C8" s="22" t="s">
        <v>119</v>
      </c>
      <c r="D8" s="23">
        <v>3415198.33</v>
      </c>
    </row>
    <row r="9" ht="18.75" customHeight="1" spans="1:4">
      <c r="A9" s="160" t="s">
        <v>120</v>
      </c>
      <c r="B9" s="23"/>
      <c r="C9" s="22" t="s">
        <v>121</v>
      </c>
      <c r="D9" s="23"/>
    </row>
    <row r="10" ht="18.75" customHeight="1" spans="1:4">
      <c r="A10" s="160" t="s">
        <v>122</v>
      </c>
      <c r="B10" s="23"/>
      <c r="C10" s="22" t="s">
        <v>123</v>
      </c>
      <c r="D10" s="23"/>
    </row>
    <row r="11" ht="18.75" customHeight="1" spans="1:4">
      <c r="A11" s="161" t="s">
        <v>124</v>
      </c>
      <c r="B11" s="23"/>
      <c r="C11" s="162" t="s">
        <v>125</v>
      </c>
      <c r="D11" s="23"/>
    </row>
    <row r="12" ht="18.75" customHeight="1" spans="1:4">
      <c r="A12" s="163" t="s">
        <v>118</v>
      </c>
      <c r="B12" s="23"/>
      <c r="C12" s="164" t="s">
        <v>126</v>
      </c>
      <c r="D12" s="23"/>
    </row>
    <row r="13" ht="18.75" customHeight="1" spans="1:4">
      <c r="A13" s="163" t="s">
        <v>120</v>
      </c>
      <c r="B13" s="23"/>
      <c r="C13" s="164" t="s">
        <v>127</v>
      </c>
      <c r="D13" s="23">
        <v>383590</v>
      </c>
    </row>
    <row r="14" ht="18.75" customHeight="1" spans="1:4">
      <c r="A14" s="163" t="s">
        <v>122</v>
      </c>
      <c r="B14" s="23"/>
      <c r="C14" s="164" t="s">
        <v>128</v>
      </c>
      <c r="D14" s="23"/>
    </row>
    <row r="15" ht="18.75" customHeight="1" spans="1:4">
      <c r="A15" s="163" t="s">
        <v>26</v>
      </c>
      <c r="B15" s="23"/>
      <c r="C15" s="164" t="s">
        <v>129</v>
      </c>
      <c r="D15" s="23">
        <v>1113099.24</v>
      </c>
    </row>
    <row r="16" ht="18.75" customHeight="1" spans="1:4">
      <c r="A16" s="163" t="s">
        <v>26</v>
      </c>
      <c r="B16" s="23" t="s">
        <v>26</v>
      </c>
      <c r="C16" s="164" t="s">
        <v>130</v>
      </c>
      <c r="D16" s="23">
        <v>190732.41</v>
      </c>
    </row>
    <row r="17" ht="18.75" customHeight="1" spans="1:4">
      <c r="A17" s="165" t="s">
        <v>26</v>
      </c>
      <c r="B17" s="23" t="s">
        <v>26</v>
      </c>
      <c r="C17" s="164" t="s">
        <v>131</v>
      </c>
      <c r="D17" s="23"/>
    </row>
    <row r="18" ht="18.75" customHeight="1" spans="1:4">
      <c r="A18" s="165" t="s">
        <v>26</v>
      </c>
      <c r="B18" s="23" t="s">
        <v>26</v>
      </c>
      <c r="C18" s="164" t="s">
        <v>132</v>
      </c>
      <c r="D18" s="23"/>
    </row>
    <row r="19" ht="18.75" customHeight="1" spans="1:4">
      <c r="A19" s="166" t="s">
        <v>26</v>
      </c>
      <c r="B19" s="23" t="s">
        <v>26</v>
      </c>
      <c r="C19" s="164" t="s">
        <v>133</v>
      </c>
      <c r="D19" s="23"/>
    </row>
    <row r="20" ht="18.75" customHeight="1" spans="1:4">
      <c r="A20" s="166" t="s">
        <v>26</v>
      </c>
      <c r="B20" s="23" t="s">
        <v>26</v>
      </c>
      <c r="C20" s="164" t="s">
        <v>134</v>
      </c>
      <c r="D20" s="23"/>
    </row>
    <row r="21" ht="18.75" customHeight="1" spans="1:4">
      <c r="A21" s="166" t="s">
        <v>26</v>
      </c>
      <c r="B21" s="23" t="s">
        <v>26</v>
      </c>
      <c r="C21" s="164" t="s">
        <v>135</v>
      </c>
      <c r="D21" s="23"/>
    </row>
    <row r="22" ht="18.75" customHeight="1" spans="1:4">
      <c r="A22" s="166" t="s">
        <v>26</v>
      </c>
      <c r="B22" s="23" t="s">
        <v>26</v>
      </c>
      <c r="C22" s="164" t="s">
        <v>136</v>
      </c>
      <c r="D22" s="23"/>
    </row>
    <row r="23" ht="18.75" customHeight="1" spans="1:4">
      <c r="A23" s="166" t="s">
        <v>26</v>
      </c>
      <c r="B23" s="23" t="s">
        <v>26</v>
      </c>
      <c r="C23" s="164" t="s">
        <v>137</v>
      </c>
      <c r="D23" s="23"/>
    </row>
    <row r="24" ht="18.75" customHeight="1" spans="1:4">
      <c r="A24" s="166" t="s">
        <v>26</v>
      </c>
      <c r="B24" s="23" t="s">
        <v>26</v>
      </c>
      <c r="C24" s="164" t="s">
        <v>138</v>
      </c>
      <c r="D24" s="23"/>
    </row>
    <row r="25" ht="18.75" customHeight="1" spans="1:4">
      <c r="A25" s="166" t="s">
        <v>26</v>
      </c>
      <c r="B25" s="23" t="s">
        <v>26</v>
      </c>
      <c r="C25" s="164" t="s">
        <v>139</v>
      </c>
      <c r="D25" s="23"/>
    </row>
    <row r="26" ht="18.75" customHeight="1" spans="1:4">
      <c r="A26" s="166" t="s">
        <v>26</v>
      </c>
      <c r="B26" s="23" t="s">
        <v>26</v>
      </c>
      <c r="C26" s="164" t="s">
        <v>140</v>
      </c>
      <c r="D26" s="23">
        <v>292919.04</v>
      </c>
    </row>
    <row r="27" ht="18.75" customHeight="1" spans="1:4">
      <c r="A27" s="166" t="s">
        <v>26</v>
      </c>
      <c r="B27" s="23" t="s">
        <v>26</v>
      </c>
      <c r="C27" s="164" t="s">
        <v>141</v>
      </c>
      <c r="D27" s="23"/>
    </row>
    <row r="28" ht="18.75" customHeight="1" spans="1:4">
      <c r="A28" s="166" t="s">
        <v>26</v>
      </c>
      <c r="B28" s="23" t="s">
        <v>26</v>
      </c>
      <c r="C28" s="164" t="s">
        <v>142</v>
      </c>
      <c r="D28" s="23"/>
    </row>
    <row r="29" ht="18.75" customHeight="1" spans="1:4">
      <c r="A29" s="166" t="s">
        <v>26</v>
      </c>
      <c r="B29" s="23" t="s">
        <v>26</v>
      </c>
      <c r="C29" s="164" t="s">
        <v>143</v>
      </c>
      <c r="D29" s="23"/>
    </row>
    <row r="30" ht="18.75" customHeight="1" spans="1:4">
      <c r="A30" s="166" t="s">
        <v>26</v>
      </c>
      <c r="B30" s="23" t="s">
        <v>26</v>
      </c>
      <c r="C30" s="164" t="s">
        <v>144</v>
      </c>
      <c r="D30" s="23"/>
    </row>
    <row r="31" ht="18.75" customHeight="1" spans="1:4">
      <c r="A31" s="167" t="s">
        <v>26</v>
      </c>
      <c r="B31" s="23" t="s">
        <v>26</v>
      </c>
      <c r="C31" s="164" t="s">
        <v>145</v>
      </c>
      <c r="D31" s="23"/>
    </row>
    <row r="32" ht="18.75" customHeight="1" spans="1:4">
      <c r="A32" s="167" t="s">
        <v>26</v>
      </c>
      <c r="B32" s="23" t="s">
        <v>26</v>
      </c>
      <c r="C32" s="164" t="s">
        <v>146</v>
      </c>
      <c r="D32" s="23"/>
    </row>
    <row r="33" ht="18.75" customHeight="1" spans="1:4">
      <c r="A33" s="167" t="s">
        <v>26</v>
      </c>
      <c r="B33" s="23" t="s">
        <v>26</v>
      </c>
      <c r="C33" s="164" t="s">
        <v>147</v>
      </c>
      <c r="D33" s="23"/>
    </row>
    <row r="34" ht="18.75" customHeight="1" spans="1:4">
      <c r="A34" s="167" t="s">
        <v>26</v>
      </c>
      <c r="B34" s="23" t="s">
        <v>26</v>
      </c>
      <c r="C34" s="164" t="s">
        <v>148</v>
      </c>
      <c r="D34" s="23"/>
    </row>
    <row r="35" ht="18.75" customHeight="1" spans="1:4">
      <c r="A35" s="58" t="s">
        <v>149</v>
      </c>
      <c r="B35" s="168">
        <v>5395539.02</v>
      </c>
      <c r="C35" s="169" t="s">
        <v>51</v>
      </c>
      <c r="D35" s="168">
        <v>5395539.02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showZeros="0" topLeftCell="A9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8"/>
      <c r="F1" s="60"/>
      <c r="G1" s="40" t="s">
        <v>150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"单位名称："&amp;"耿马傣族佤族自治县工业和科技信息化局"</f>
        <v>单位名称：耿马傣族佤族自治县工业和科技信息化局</v>
      </c>
      <c r="B3" s="29"/>
      <c r="C3" s="30"/>
      <c r="D3" s="30"/>
      <c r="E3" s="30"/>
      <c r="F3" s="104"/>
      <c r="G3" s="40" t="s">
        <v>1</v>
      </c>
    </row>
    <row r="4" ht="20.25" customHeight="1" spans="1:7">
      <c r="A4" s="151" t="s">
        <v>151</v>
      </c>
      <c r="B4" s="152"/>
      <c r="C4" s="109" t="s">
        <v>55</v>
      </c>
      <c r="D4" s="133" t="s">
        <v>75</v>
      </c>
      <c r="E4" s="13"/>
      <c r="F4" s="14"/>
      <c r="G4" s="126" t="s">
        <v>76</v>
      </c>
    </row>
    <row r="5" ht="20.25" customHeight="1" spans="1:7">
      <c r="A5" s="153" t="s">
        <v>73</v>
      </c>
      <c r="B5" s="153" t="s">
        <v>74</v>
      </c>
      <c r="C5" s="33"/>
      <c r="D5" s="69" t="s">
        <v>57</v>
      </c>
      <c r="E5" s="69" t="s">
        <v>152</v>
      </c>
      <c r="F5" s="69" t="s">
        <v>153</v>
      </c>
      <c r="G5" s="97"/>
    </row>
    <row r="6" ht="19.5" customHeight="1" spans="1:7">
      <c r="A6" s="153" t="s">
        <v>154</v>
      </c>
      <c r="B6" s="153" t="s">
        <v>155</v>
      </c>
      <c r="C6" s="153" t="s">
        <v>156</v>
      </c>
      <c r="D6" s="69">
        <v>4</v>
      </c>
      <c r="E6" s="154" t="s">
        <v>157</v>
      </c>
      <c r="F6" s="154" t="s">
        <v>158</v>
      </c>
      <c r="G6" s="153" t="s">
        <v>159</v>
      </c>
    </row>
    <row r="7" ht="18" customHeight="1" spans="1:7">
      <c r="A7" s="34" t="s">
        <v>84</v>
      </c>
      <c r="B7" s="34" t="s">
        <v>85</v>
      </c>
      <c r="C7" s="23">
        <v>3415198.33</v>
      </c>
      <c r="D7" s="23">
        <v>3161484.58</v>
      </c>
      <c r="E7" s="23">
        <v>2799619.15</v>
      </c>
      <c r="F7" s="23">
        <v>361865.43</v>
      </c>
      <c r="G7" s="23">
        <v>253713.75</v>
      </c>
    </row>
    <row r="8" ht="18" customHeight="1" spans="1:7">
      <c r="A8" s="121" t="s">
        <v>86</v>
      </c>
      <c r="B8" s="121" t="s">
        <v>160</v>
      </c>
      <c r="C8" s="23">
        <v>3415198.33</v>
      </c>
      <c r="D8" s="23">
        <v>3161484.58</v>
      </c>
      <c r="E8" s="23">
        <v>2799619.15</v>
      </c>
      <c r="F8" s="23">
        <v>361865.43</v>
      </c>
      <c r="G8" s="23">
        <v>253713.75</v>
      </c>
    </row>
    <row r="9" ht="18" customHeight="1" spans="1:7">
      <c r="A9" s="122" t="s">
        <v>87</v>
      </c>
      <c r="B9" s="122" t="s">
        <v>161</v>
      </c>
      <c r="C9" s="23">
        <v>3161484.58</v>
      </c>
      <c r="D9" s="23">
        <v>3161484.58</v>
      </c>
      <c r="E9" s="23">
        <v>2799619.15</v>
      </c>
      <c r="F9" s="23">
        <v>361865.43</v>
      </c>
      <c r="G9" s="23"/>
    </row>
    <row r="10" ht="18" customHeight="1" spans="1:7">
      <c r="A10" s="122" t="s">
        <v>88</v>
      </c>
      <c r="B10" s="122" t="s">
        <v>162</v>
      </c>
      <c r="C10" s="23">
        <v>66313.75</v>
      </c>
      <c r="D10" s="23"/>
      <c r="E10" s="23"/>
      <c r="F10" s="23"/>
      <c r="G10" s="23">
        <v>66313.75</v>
      </c>
    </row>
    <row r="11" ht="18" customHeight="1" spans="1:7">
      <c r="A11" s="122" t="s">
        <v>89</v>
      </c>
      <c r="B11" s="122" t="s">
        <v>163</v>
      </c>
      <c r="C11" s="23">
        <v>187400</v>
      </c>
      <c r="D11" s="23"/>
      <c r="E11" s="23"/>
      <c r="F11" s="23"/>
      <c r="G11" s="23">
        <v>187400</v>
      </c>
    </row>
    <row r="12" ht="18" customHeight="1" spans="1:7">
      <c r="A12" s="34" t="s">
        <v>90</v>
      </c>
      <c r="B12" s="34" t="s">
        <v>91</v>
      </c>
      <c r="C12" s="23">
        <v>383590</v>
      </c>
      <c r="D12" s="23"/>
      <c r="E12" s="23"/>
      <c r="F12" s="23"/>
      <c r="G12" s="23">
        <v>383590</v>
      </c>
    </row>
    <row r="13" ht="18" customHeight="1" spans="1:7">
      <c r="A13" s="121" t="s">
        <v>92</v>
      </c>
      <c r="B13" s="121" t="s">
        <v>164</v>
      </c>
      <c r="C13" s="23">
        <v>133590</v>
      </c>
      <c r="D13" s="23"/>
      <c r="E13" s="23"/>
      <c r="F13" s="23"/>
      <c r="G13" s="23">
        <v>133590</v>
      </c>
    </row>
    <row r="14" ht="18" customHeight="1" spans="1:7">
      <c r="A14" s="122" t="s">
        <v>93</v>
      </c>
      <c r="B14" s="122" t="s">
        <v>162</v>
      </c>
      <c r="C14" s="23">
        <v>133590</v>
      </c>
      <c r="D14" s="23"/>
      <c r="E14" s="23"/>
      <c r="F14" s="23"/>
      <c r="G14" s="23">
        <v>133590</v>
      </c>
    </row>
    <row r="15" ht="18" customHeight="1" spans="1:7">
      <c r="A15" s="121" t="s">
        <v>94</v>
      </c>
      <c r="B15" s="121" t="s">
        <v>165</v>
      </c>
      <c r="C15" s="23">
        <v>250000</v>
      </c>
      <c r="D15" s="23"/>
      <c r="E15" s="23"/>
      <c r="F15" s="23"/>
      <c r="G15" s="23">
        <v>250000</v>
      </c>
    </row>
    <row r="16" ht="18" customHeight="1" spans="1:7">
      <c r="A16" s="122" t="s">
        <v>95</v>
      </c>
      <c r="B16" s="122" t="s">
        <v>165</v>
      </c>
      <c r="C16" s="23">
        <v>250000</v>
      </c>
      <c r="D16" s="23"/>
      <c r="E16" s="23"/>
      <c r="F16" s="23"/>
      <c r="G16" s="23">
        <v>250000</v>
      </c>
    </row>
    <row r="17" ht="18" customHeight="1" spans="1:7">
      <c r="A17" s="34" t="s">
        <v>96</v>
      </c>
      <c r="B17" s="34" t="s">
        <v>97</v>
      </c>
      <c r="C17" s="23">
        <v>1113099.24</v>
      </c>
      <c r="D17" s="23">
        <v>1113099.24</v>
      </c>
      <c r="E17" s="23">
        <v>1113099.24</v>
      </c>
      <c r="F17" s="23"/>
      <c r="G17" s="23"/>
    </row>
    <row r="18" ht="18" customHeight="1" spans="1:7">
      <c r="A18" s="121" t="s">
        <v>98</v>
      </c>
      <c r="B18" s="121" t="s">
        <v>166</v>
      </c>
      <c r="C18" s="23">
        <v>1098362.52</v>
      </c>
      <c r="D18" s="23">
        <v>1098362.52</v>
      </c>
      <c r="E18" s="23">
        <v>1098362.52</v>
      </c>
      <c r="F18" s="23"/>
      <c r="G18" s="23"/>
    </row>
    <row r="19" ht="18" customHeight="1" spans="1:7">
      <c r="A19" s="122" t="s">
        <v>99</v>
      </c>
      <c r="B19" s="122" t="s">
        <v>167</v>
      </c>
      <c r="C19" s="23">
        <v>707803.8</v>
      </c>
      <c r="D19" s="23">
        <v>707803.8</v>
      </c>
      <c r="E19" s="23">
        <v>707803.8</v>
      </c>
      <c r="F19" s="23"/>
      <c r="G19" s="23"/>
    </row>
    <row r="20" ht="18" customHeight="1" spans="1:7">
      <c r="A20" s="122" t="s">
        <v>100</v>
      </c>
      <c r="B20" s="122" t="s">
        <v>168</v>
      </c>
      <c r="C20" s="23">
        <v>390558.72</v>
      </c>
      <c r="D20" s="23">
        <v>390558.72</v>
      </c>
      <c r="E20" s="23">
        <v>390558.72</v>
      </c>
      <c r="F20" s="23"/>
      <c r="G20" s="23"/>
    </row>
    <row r="21" ht="18" customHeight="1" spans="1:7">
      <c r="A21" s="121" t="s">
        <v>101</v>
      </c>
      <c r="B21" s="121" t="s">
        <v>169</v>
      </c>
      <c r="C21" s="23">
        <v>14736.72</v>
      </c>
      <c r="D21" s="23">
        <v>14736.72</v>
      </c>
      <c r="E21" s="23">
        <v>14736.72</v>
      </c>
      <c r="F21" s="23"/>
      <c r="G21" s="23"/>
    </row>
    <row r="22" ht="18" customHeight="1" spans="1:7">
      <c r="A22" s="122" t="s">
        <v>102</v>
      </c>
      <c r="B22" s="122" t="s">
        <v>170</v>
      </c>
      <c r="C22" s="23">
        <v>14736.72</v>
      </c>
      <c r="D22" s="23">
        <v>14736.72</v>
      </c>
      <c r="E22" s="23">
        <v>14736.72</v>
      </c>
      <c r="F22" s="23"/>
      <c r="G22" s="23"/>
    </row>
    <row r="23" ht="18" customHeight="1" spans="1:7">
      <c r="A23" s="34" t="s">
        <v>103</v>
      </c>
      <c r="B23" s="34" t="s">
        <v>104</v>
      </c>
      <c r="C23" s="23">
        <v>190732.41</v>
      </c>
      <c r="D23" s="23">
        <v>190732.41</v>
      </c>
      <c r="E23" s="23">
        <v>190732.41</v>
      </c>
      <c r="F23" s="23"/>
      <c r="G23" s="23"/>
    </row>
    <row r="24" ht="18" customHeight="1" spans="1:7">
      <c r="A24" s="121" t="s">
        <v>105</v>
      </c>
      <c r="B24" s="121" t="s">
        <v>171</v>
      </c>
      <c r="C24" s="23">
        <v>190732.41</v>
      </c>
      <c r="D24" s="23">
        <v>190732.41</v>
      </c>
      <c r="E24" s="23">
        <v>190732.41</v>
      </c>
      <c r="F24" s="23"/>
      <c r="G24" s="23"/>
    </row>
    <row r="25" ht="18" customHeight="1" spans="1:7">
      <c r="A25" s="122" t="s">
        <v>106</v>
      </c>
      <c r="B25" s="122" t="s">
        <v>172</v>
      </c>
      <c r="C25" s="23">
        <v>162178.2</v>
      </c>
      <c r="D25" s="23">
        <v>162178.2</v>
      </c>
      <c r="E25" s="23">
        <v>162178.2</v>
      </c>
      <c r="F25" s="23"/>
      <c r="G25" s="23"/>
    </row>
    <row r="26" ht="18" customHeight="1" spans="1:7">
      <c r="A26" s="122" t="s">
        <v>107</v>
      </c>
      <c r="B26" s="122" t="s">
        <v>173</v>
      </c>
      <c r="C26" s="23">
        <v>11132.23</v>
      </c>
      <c r="D26" s="23">
        <v>11132.23</v>
      </c>
      <c r="E26" s="23">
        <v>11132.23</v>
      </c>
      <c r="F26" s="23"/>
      <c r="G26" s="23"/>
    </row>
    <row r="27" ht="18" customHeight="1" spans="1:7">
      <c r="A27" s="122" t="s">
        <v>108</v>
      </c>
      <c r="B27" s="122" t="s">
        <v>174</v>
      </c>
      <c r="C27" s="23">
        <v>17421.98</v>
      </c>
      <c r="D27" s="23">
        <v>17421.98</v>
      </c>
      <c r="E27" s="23">
        <v>17421.98</v>
      </c>
      <c r="F27" s="23"/>
      <c r="G27" s="23"/>
    </row>
    <row r="28" ht="18" customHeight="1" spans="1:7">
      <c r="A28" s="34" t="s">
        <v>109</v>
      </c>
      <c r="B28" s="34" t="s">
        <v>110</v>
      </c>
      <c r="C28" s="23">
        <v>292919.04</v>
      </c>
      <c r="D28" s="23">
        <v>292919.04</v>
      </c>
      <c r="E28" s="23">
        <v>292919.04</v>
      </c>
      <c r="F28" s="23"/>
      <c r="G28" s="23"/>
    </row>
    <row r="29" ht="18" customHeight="1" spans="1:7">
      <c r="A29" s="121" t="s">
        <v>111</v>
      </c>
      <c r="B29" s="121" t="s">
        <v>175</v>
      </c>
      <c r="C29" s="23">
        <v>292919.04</v>
      </c>
      <c r="D29" s="23">
        <v>292919.04</v>
      </c>
      <c r="E29" s="23">
        <v>292919.04</v>
      </c>
      <c r="F29" s="23"/>
      <c r="G29" s="23"/>
    </row>
    <row r="30" ht="18" customHeight="1" spans="1:7">
      <c r="A30" s="122" t="s">
        <v>112</v>
      </c>
      <c r="B30" s="122" t="s">
        <v>176</v>
      </c>
      <c r="C30" s="23">
        <v>292919.04</v>
      </c>
      <c r="D30" s="23">
        <v>292919.04</v>
      </c>
      <c r="E30" s="23">
        <v>292919.04</v>
      </c>
      <c r="F30" s="23"/>
      <c r="G30" s="23"/>
    </row>
    <row r="31" ht="18" customHeight="1" spans="1:7">
      <c r="A31" s="155" t="s">
        <v>113</v>
      </c>
      <c r="B31" s="156" t="s">
        <v>113</v>
      </c>
      <c r="C31" s="23">
        <v>5395539.02</v>
      </c>
      <c r="D31" s="23">
        <v>4758235.27</v>
      </c>
      <c r="E31" s="23">
        <v>4396369.84</v>
      </c>
      <c r="F31" s="23">
        <v>361865.43</v>
      </c>
      <c r="G31" s="23">
        <v>637303.75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F19" sqref="F19"/>
    </sheetView>
  </sheetViews>
  <sheetFormatPr defaultColWidth="9.14285714285714" defaultRowHeight="14.25" customHeight="1" outlineLevelRow="6" outlineLevelCol="5"/>
  <cols>
    <col min="1" max="1" width="23.5714285714286" customWidth="1"/>
    <col min="2" max="6" width="22.847619047619" customWidth="1"/>
  </cols>
  <sheetData>
    <row r="1" ht="15" customHeight="1" spans="1:6">
      <c r="A1" s="142"/>
      <c r="B1" s="143"/>
      <c r="C1" s="65"/>
      <c r="F1" s="90" t="s">
        <v>177</v>
      </c>
    </row>
    <row r="2" ht="39" customHeight="1" spans="1:6">
      <c r="A2" s="131" t="str">
        <f>"2025"&amp;"年一般公共预算“三公”经费支出预算表"</f>
        <v>2025年一般公共预算“三公”经费支出预算表</v>
      </c>
      <c r="B2" s="54"/>
      <c r="C2" s="54"/>
      <c r="D2" s="54"/>
      <c r="E2" s="54"/>
      <c r="F2" s="54"/>
    </row>
    <row r="3" ht="18.75" customHeight="1" spans="1:6">
      <c r="A3" s="42" t="str">
        <f>"单位名称："&amp;"耿马傣族佤族自治县工业和科技信息化局"</f>
        <v>单位名称：耿马傣族佤族自治县工业和科技信息化局</v>
      </c>
      <c r="B3" s="143"/>
      <c r="C3" s="65"/>
      <c r="D3" s="30"/>
      <c r="F3" s="90" t="s">
        <v>178</v>
      </c>
    </row>
    <row r="4" ht="18.75" customHeight="1" spans="1:6">
      <c r="A4" s="10" t="s">
        <v>179</v>
      </c>
      <c r="B4" s="31" t="s">
        <v>180</v>
      </c>
      <c r="C4" s="12" t="s">
        <v>181</v>
      </c>
      <c r="D4" s="13"/>
      <c r="E4" s="14"/>
      <c r="F4" s="31" t="s">
        <v>182</v>
      </c>
    </row>
    <row r="5" ht="18.75" customHeight="1" spans="1:6">
      <c r="A5" s="17"/>
      <c r="B5" s="33"/>
      <c r="C5" s="69" t="s">
        <v>57</v>
      </c>
      <c r="D5" s="69" t="s">
        <v>183</v>
      </c>
      <c r="E5" s="69" t="s">
        <v>184</v>
      </c>
      <c r="F5" s="33"/>
    </row>
    <row r="6" ht="18.75" customHeight="1" spans="1:6">
      <c r="A6" s="144">
        <v>1</v>
      </c>
      <c r="B6" s="145">
        <v>2</v>
      </c>
      <c r="C6" s="146">
        <v>3</v>
      </c>
      <c r="D6" s="146">
        <v>4</v>
      </c>
      <c r="E6" s="146">
        <v>5</v>
      </c>
      <c r="F6" s="145">
        <v>6</v>
      </c>
    </row>
    <row r="7" ht="18.75" customHeight="1" spans="1:6">
      <c r="A7" s="147">
        <v>87000</v>
      </c>
      <c r="B7" s="147"/>
      <c r="C7" s="147">
        <v>47000</v>
      </c>
      <c r="D7" s="147"/>
      <c r="E7" s="147">
        <v>47000</v>
      </c>
      <c r="F7" s="147">
        <v>40000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topLeftCell="A22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9"/>
      <c r="D1" s="130"/>
      <c r="E1" s="130"/>
      <c r="F1" s="130"/>
      <c r="G1" s="130"/>
      <c r="H1" s="70"/>
      <c r="I1" s="70"/>
      <c r="J1" s="70"/>
      <c r="K1" s="70"/>
      <c r="L1" s="70"/>
      <c r="M1" s="70"/>
      <c r="N1" s="30"/>
      <c r="O1" s="30"/>
      <c r="P1" s="30"/>
      <c r="Q1" s="70"/>
      <c r="U1" s="129"/>
      <c r="W1" s="39" t="s">
        <v>185</v>
      </c>
    </row>
    <row r="2" ht="39.75" customHeight="1" spans="1:23">
      <c r="A2" s="131" t="str">
        <f>"2025"&amp;"年部门基本支出预算表"</f>
        <v>2025年部门基本支出预算表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6"/>
      <c r="O2" s="6"/>
      <c r="P2" s="6"/>
      <c r="Q2" s="54"/>
      <c r="R2" s="54"/>
      <c r="S2" s="54"/>
      <c r="T2" s="54"/>
      <c r="U2" s="54"/>
      <c r="V2" s="54"/>
      <c r="W2" s="54"/>
    </row>
    <row r="3" ht="18.75" customHeight="1" spans="1:23">
      <c r="A3" s="7" t="str">
        <f>"单位名称："&amp;"耿马傣族佤族自治县工业和科技信息化局"</f>
        <v>单位名称：耿马傣族佤族自治县工业和科技信息化局</v>
      </c>
      <c r="B3" s="132"/>
      <c r="C3" s="132"/>
      <c r="D3" s="132"/>
      <c r="E3" s="132"/>
      <c r="F3" s="132"/>
      <c r="G3" s="132"/>
      <c r="H3" s="74"/>
      <c r="I3" s="74"/>
      <c r="J3" s="74"/>
      <c r="K3" s="74"/>
      <c r="L3" s="74"/>
      <c r="M3" s="74"/>
      <c r="N3" s="96"/>
      <c r="O3" s="96"/>
      <c r="P3" s="96"/>
      <c r="Q3" s="74"/>
      <c r="U3" s="129"/>
      <c r="W3" s="39" t="s">
        <v>178</v>
      </c>
    </row>
    <row r="4" ht="18" customHeight="1" spans="1:23">
      <c r="A4" s="10" t="s">
        <v>186</v>
      </c>
      <c r="B4" s="10" t="s">
        <v>187</v>
      </c>
      <c r="C4" s="10" t="s">
        <v>188</v>
      </c>
      <c r="D4" s="10" t="s">
        <v>189</v>
      </c>
      <c r="E4" s="10" t="s">
        <v>190</v>
      </c>
      <c r="F4" s="10" t="s">
        <v>191</v>
      </c>
      <c r="G4" s="10" t="s">
        <v>192</v>
      </c>
      <c r="H4" s="133" t="s">
        <v>193</v>
      </c>
      <c r="I4" s="67" t="s">
        <v>193</v>
      </c>
      <c r="J4" s="67"/>
      <c r="K4" s="67"/>
      <c r="L4" s="67"/>
      <c r="M4" s="67"/>
      <c r="N4" s="13"/>
      <c r="O4" s="13"/>
      <c r="P4" s="13"/>
      <c r="Q4" s="77" t="s">
        <v>61</v>
      </c>
      <c r="R4" s="67" t="s">
        <v>78</v>
      </c>
      <c r="S4" s="67"/>
      <c r="T4" s="67"/>
      <c r="U4" s="67"/>
      <c r="V4" s="67"/>
      <c r="W4" s="139"/>
    </row>
    <row r="5" ht="18" customHeight="1" spans="1:23">
      <c r="A5" s="15"/>
      <c r="B5" s="128"/>
      <c r="C5" s="15"/>
      <c r="D5" s="15"/>
      <c r="E5" s="15"/>
      <c r="F5" s="15"/>
      <c r="G5" s="15"/>
      <c r="H5" s="109" t="s">
        <v>194</v>
      </c>
      <c r="I5" s="133" t="s">
        <v>58</v>
      </c>
      <c r="J5" s="67"/>
      <c r="K5" s="67"/>
      <c r="L5" s="67"/>
      <c r="M5" s="139"/>
      <c r="N5" s="12" t="s">
        <v>195</v>
      </c>
      <c r="O5" s="13"/>
      <c r="P5" s="14"/>
      <c r="Q5" s="10" t="s">
        <v>61</v>
      </c>
      <c r="R5" s="133" t="s">
        <v>78</v>
      </c>
      <c r="S5" s="77" t="s">
        <v>64</v>
      </c>
      <c r="T5" s="67" t="s">
        <v>78</v>
      </c>
      <c r="U5" s="77" t="s">
        <v>66</v>
      </c>
      <c r="V5" s="77" t="s">
        <v>67</v>
      </c>
      <c r="W5" s="141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40" t="s">
        <v>196</v>
      </c>
      <c r="J6" s="10" t="s">
        <v>197</v>
      </c>
      <c r="K6" s="10" t="s">
        <v>198</v>
      </c>
      <c r="L6" s="10" t="s">
        <v>199</v>
      </c>
      <c r="M6" s="10" t="s">
        <v>200</v>
      </c>
      <c r="N6" s="10" t="s">
        <v>58</v>
      </c>
      <c r="O6" s="10" t="s">
        <v>59</v>
      </c>
      <c r="P6" s="10" t="s">
        <v>60</v>
      </c>
      <c r="Q6" s="32"/>
      <c r="R6" s="10" t="s">
        <v>57</v>
      </c>
      <c r="S6" s="10" t="s">
        <v>64</v>
      </c>
      <c r="T6" s="10" t="s">
        <v>201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12"/>
      <c r="B7" s="112"/>
      <c r="C7" s="112"/>
      <c r="D7" s="112"/>
      <c r="E7" s="112"/>
      <c r="F7" s="112"/>
      <c r="G7" s="112"/>
      <c r="H7" s="112"/>
      <c r="I7" s="95"/>
      <c r="J7" s="17" t="s">
        <v>202</v>
      </c>
      <c r="K7" s="17" t="s">
        <v>198</v>
      </c>
      <c r="L7" s="17" t="s">
        <v>199</v>
      </c>
      <c r="M7" s="17" t="s">
        <v>200</v>
      </c>
      <c r="N7" s="17" t="s">
        <v>198</v>
      </c>
      <c r="O7" s="17" t="s">
        <v>199</v>
      </c>
      <c r="P7" s="17" t="s">
        <v>200</v>
      </c>
      <c r="Q7" s="17" t="s">
        <v>61</v>
      </c>
      <c r="R7" s="17" t="s">
        <v>57</v>
      </c>
      <c r="S7" s="17" t="s">
        <v>64</v>
      </c>
      <c r="T7" s="17" t="s">
        <v>201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21" customHeight="1" spans="1:23">
      <c r="A9" s="135" t="s">
        <v>70</v>
      </c>
      <c r="B9" s="135"/>
      <c r="C9" s="135"/>
      <c r="D9" s="135"/>
      <c r="E9" s="135"/>
      <c r="F9" s="135"/>
      <c r="G9" s="135"/>
      <c r="H9" s="23">
        <v>4758235.27</v>
      </c>
      <c r="I9" s="23">
        <v>4758235.27</v>
      </c>
      <c r="J9" s="23"/>
      <c r="K9" s="23"/>
      <c r="L9" s="23">
        <v>4758235.27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6" t="s">
        <v>70</v>
      </c>
      <c r="B10" s="21"/>
      <c r="C10" s="21"/>
      <c r="D10" s="21"/>
      <c r="E10" s="21"/>
      <c r="F10" s="21"/>
      <c r="G10" s="21"/>
      <c r="H10" s="23">
        <v>4758235.27</v>
      </c>
      <c r="I10" s="23">
        <v>4758235.27</v>
      </c>
      <c r="J10" s="23"/>
      <c r="K10" s="23"/>
      <c r="L10" s="23">
        <v>4758235.27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6" t="s">
        <v>70</v>
      </c>
      <c r="B11" s="21" t="s">
        <v>203</v>
      </c>
      <c r="C11" s="21" t="s">
        <v>204</v>
      </c>
      <c r="D11" s="21" t="s">
        <v>87</v>
      </c>
      <c r="E11" s="21" t="s">
        <v>161</v>
      </c>
      <c r="F11" s="21" t="s">
        <v>205</v>
      </c>
      <c r="G11" s="21" t="s">
        <v>206</v>
      </c>
      <c r="H11" s="23">
        <v>921168</v>
      </c>
      <c r="I11" s="23">
        <v>921168</v>
      </c>
      <c r="J11" s="23"/>
      <c r="K11" s="23"/>
      <c r="L11" s="23">
        <v>921168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6" t="s">
        <v>70</v>
      </c>
      <c r="B12" s="21" t="s">
        <v>207</v>
      </c>
      <c r="C12" s="21" t="s">
        <v>208</v>
      </c>
      <c r="D12" s="21" t="s">
        <v>87</v>
      </c>
      <c r="E12" s="21" t="s">
        <v>161</v>
      </c>
      <c r="F12" s="21" t="s">
        <v>205</v>
      </c>
      <c r="G12" s="21" t="s">
        <v>206</v>
      </c>
      <c r="H12" s="23">
        <v>62676</v>
      </c>
      <c r="I12" s="23">
        <v>62676</v>
      </c>
      <c r="J12" s="23"/>
      <c r="K12" s="23"/>
      <c r="L12" s="23">
        <v>62676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6" t="s">
        <v>70</v>
      </c>
      <c r="B13" s="21" t="s">
        <v>203</v>
      </c>
      <c r="C13" s="21" t="s">
        <v>204</v>
      </c>
      <c r="D13" s="21" t="s">
        <v>87</v>
      </c>
      <c r="E13" s="21" t="s">
        <v>161</v>
      </c>
      <c r="F13" s="21" t="s">
        <v>209</v>
      </c>
      <c r="G13" s="21" t="s">
        <v>210</v>
      </c>
      <c r="H13" s="23">
        <v>231300</v>
      </c>
      <c r="I13" s="23">
        <v>231300</v>
      </c>
      <c r="J13" s="23"/>
      <c r="K13" s="23"/>
      <c r="L13" s="23">
        <v>231300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6" t="s">
        <v>70</v>
      </c>
      <c r="B14" s="21" t="s">
        <v>203</v>
      </c>
      <c r="C14" s="21" t="s">
        <v>204</v>
      </c>
      <c r="D14" s="21" t="s">
        <v>87</v>
      </c>
      <c r="E14" s="21" t="s">
        <v>161</v>
      </c>
      <c r="F14" s="21" t="s">
        <v>209</v>
      </c>
      <c r="G14" s="21" t="s">
        <v>210</v>
      </c>
      <c r="H14" s="23">
        <v>982632</v>
      </c>
      <c r="I14" s="23">
        <v>982632</v>
      </c>
      <c r="J14" s="23"/>
      <c r="K14" s="23"/>
      <c r="L14" s="23">
        <v>982632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6" t="s">
        <v>70</v>
      </c>
      <c r="B15" s="21" t="s">
        <v>207</v>
      </c>
      <c r="C15" s="21" t="s">
        <v>208</v>
      </c>
      <c r="D15" s="21" t="s">
        <v>87</v>
      </c>
      <c r="E15" s="21" t="s">
        <v>161</v>
      </c>
      <c r="F15" s="21" t="s">
        <v>209</v>
      </c>
      <c r="G15" s="21" t="s">
        <v>210</v>
      </c>
      <c r="H15" s="23">
        <v>15120</v>
      </c>
      <c r="I15" s="23">
        <v>15120</v>
      </c>
      <c r="J15" s="23"/>
      <c r="K15" s="23"/>
      <c r="L15" s="23">
        <v>15120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6" t="s">
        <v>70</v>
      </c>
      <c r="B16" s="21" t="s">
        <v>203</v>
      </c>
      <c r="C16" s="21" t="s">
        <v>204</v>
      </c>
      <c r="D16" s="21" t="s">
        <v>87</v>
      </c>
      <c r="E16" s="21" t="s">
        <v>161</v>
      </c>
      <c r="F16" s="21" t="s">
        <v>211</v>
      </c>
      <c r="G16" s="21" t="s">
        <v>212</v>
      </c>
      <c r="H16" s="23">
        <v>76764</v>
      </c>
      <c r="I16" s="23">
        <v>76764</v>
      </c>
      <c r="J16" s="23"/>
      <c r="K16" s="23"/>
      <c r="L16" s="23">
        <v>76764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6" t="s">
        <v>70</v>
      </c>
      <c r="B17" s="21" t="s">
        <v>213</v>
      </c>
      <c r="C17" s="21" t="s">
        <v>214</v>
      </c>
      <c r="D17" s="21" t="s">
        <v>87</v>
      </c>
      <c r="E17" s="21" t="s">
        <v>161</v>
      </c>
      <c r="F17" s="21" t="s">
        <v>211</v>
      </c>
      <c r="G17" s="21" t="s">
        <v>212</v>
      </c>
      <c r="H17" s="23">
        <v>380400</v>
      </c>
      <c r="I17" s="23">
        <v>380400</v>
      </c>
      <c r="J17" s="23"/>
      <c r="K17" s="23"/>
      <c r="L17" s="23">
        <v>380400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6" t="s">
        <v>70</v>
      </c>
      <c r="B18" s="21" t="s">
        <v>215</v>
      </c>
      <c r="C18" s="21" t="s">
        <v>216</v>
      </c>
      <c r="D18" s="21" t="s">
        <v>87</v>
      </c>
      <c r="E18" s="21" t="s">
        <v>161</v>
      </c>
      <c r="F18" s="21" t="s">
        <v>217</v>
      </c>
      <c r="G18" s="21" t="s">
        <v>218</v>
      </c>
      <c r="H18" s="23">
        <v>54036</v>
      </c>
      <c r="I18" s="23">
        <v>54036</v>
      </c>
      <c r="J18" s="23"/>
      <c r="K18" s="23"/>
      <c r="L18" s="23">
        <v>54036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6" t="s">
        <v>70</v>
      </c>
      <c r="B19" s="21" t="s">
        <v>219</v>
      </c>
      <c r="C19" s="21" t="s">
        <v>220</v>
      </c>
      <c r="D19" s="21" t="s">
        <v>87</v>
      </c>
      <c r="E19" s="21" t="s">
        <v>161</v>
      </c>
      <c r="F19" s="21" t="s">
        <v>217</v>
      </c>
      <c r="G19" s="21" t="s">
        <v>218</v>
      </c>
      <c r="H19" s="23">
        <v>36000</v>
      </c>
      <c r="I19" s="23">
        <v>36000</v>
      </c>
      <c r="J19" s="23"/>
      <c r="K19" s="23"/>
      <c r="L19" s="23">
        <v>36000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6" t="s">
        <v>70</v>
      </c>
      <c r="B20" s="21" t="s">
        <v>221</v>
      </c>
      <c r="C20" s="21" t="s">
        <v>222</v>
      </c>
      <c r="D20" s="21" t="s">
        <v>87</v>
      </c>
      <c r="E20" s="21" t="s">
        <v>161</v>
      </c>
      <c r="F20" s="21" t="s">
        <v>217</v>
      </c>
      <c r="G20" s="21" t="s">
        <v>218</v>
      </c>
      <c r="H20" s="23">
        <v>24960</v>
      </c>
      <c r="I20" s="23">
        <v>24960</v>
      </c>
      <c r="J20" s="23"/>
      <c r="K20" s="23"/>
      <c r="L20" s="23">
        <v>24960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6" t="s">
        <v>70</v>
      </c>
      <c r="B21" s="21" t="s">
        <v>223</v>
      </c>
      <c r="C21" s="21" t="s">
        <v>224</v>
      </c>
      <c r="D21" s="21" t="s">
        <v>100</v>
      </c>
      <c r="E21" s="21" t="s">
        <v>168</v>
      </c>
      <c r="F21" s="21" t="s">
        <v>225</v>
      </c>
      <c r="G21" s="21" t="s">
        <v>226</v>
      </c>
      <c r="H21" s="23">
        <v>390558.72</v>
      </c>
      <c r="I21" s="23">
        <v>390558.72</v>
      </c>
      <c r="J21" s="23"/>
      <c r="K21" s="23"/>
      <c r="L21" s="23">
        <v>390558.72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6" t="s">
        <v>70</v>
      </c>
      <c r="B22" s="21" t="s">
        <v>223</v>
      </c>
      <c r="C22" s="21" t="s">
        <v>224</v>
      </c>
      <c r="D22" s="21" t="s">
        <v>227</v>
      </c>
      <c r="E22" s="21" t="s">
        <v>228</v>
      </c>
      <c r="F22" s="21" t="s">
        <v>229</v>
      </c>
      <c r="G22" s="21" t="s">
        <v>230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6" t="s">
        <v>70</v>
      </c>
      <c r="B23" s="21" t="s">
        <v>223</v>
      </c>
      <c r="C23" s="21" t="s">
        <v>224</v>
      </c>
      <c r="D23" s="21" t="s">
        <v>106</v>
      </c>
      <c r="E23" s="21" t="s">
        <v>172</v>
      </c>
      <c r="F23" s="21" t="s">
        <v>231</v>
      </c>
      <c r="G23" s="21" t="s">
        <v>232</v>
      </c>
      <c r="H23" s="23">
        <v>162178.2</v>
      </c>
      <c r="I23" s="23">
        <v>162178.2</v>
      </c>
      <c r="J23" s="23"/>
      <c r="K23" s="23"/>
      <c r="L23" s="23">
        <v>162178.2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6" t="s">
        <v>70</v>
      </c>
      <c r="B24" s="21" t="s">
        <v>223</v>
      </c>
      <c r="C24" s="21" t="s">
        <v>224</v>
      </c>
      <c r="D24" s="21" t="s">
        <v>107</v>
      </c>
      <c r="E24" s="21" t="s">
        <v>173</v>
      </c>
      <c r="F24" s="21" t="s">
        <v>231</v>
      </c>
      <c r="G24" s="21" t="s">
        <v>232</v>
      </c>
      <c r="H24" s="23">
        <v>11132.23</v>
      </c>
      <c r="I24" s="23">
        <v>11132.23</v>
      </c>
      <c r="J24" s="23"/>
      <c r="K24" s="23"/>
      <c r="L24" s="23">
        <v>11132.23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6" t="s">
        <v>70</v>
      </c>
      <c r="B25" s="21" t="s">
        <v>223</v>
      </c>
      <c r="C25" s="21" t="s">
        <v>224</v>
      </c>
      <c r="D25" s="21" t="s">
        <v>233</v>
      </c>
      <c r="E25" s="21" t="s">
        <v>234</v>
      </c>
      <c r="F25" s="21" t="s">
        <v>235</v>
      </c>
      <c r="G25" s="21" t="s">
        <v>236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6" t="s">
        <v>70</v>
      </c>
      <c r="B26" s="21" t="s">
        <v>223</v>
      </c>
      <c r="C26" s="21" t="s">
        <v>224</v>
      </c>
      <c r="D26" s="21" t="s">
        <v>87</v>
      </c>
      <c r="E26" s="21" t="s">
        <v>161</v>
      </c>
      <c r="F26" s="21" t="s">
        <v>237</v>
      </c>
      <c r="G26" s="21" t="s">
        <v>238</v>
      </c>
      <c r="H26" s="23">
        <v>4387.15</v>
      </c>
      <c r="I26" s="23">
        <v>4387.15</v>
      </c>
      <c r="J26" s="23"/>
      <c r="K26" s="23"/>
      <c r="L26" s="23">
        <v>4387.15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6" t="s">
        <v>70</v>
      </c>
      <c r="B27" s="21" t="s">
        <v>223</v>
      </c>
      <c r="C27" s="21" t="s">
        <v>224</v>
      </c>
      <c r="D27" s="21" t="s">
        <v>108</v>
      </c>
      <c r="E27" s="21" t="s">
        <v>174</v>
      </c>
      <c r="F27" s="21" t="s">
        <v>237</v>
      </c>
      <c r="G27" s="21" t="s">
        <v>238</v>
      </c>
      <c r="H27" s="23">
        <v>12540</v>
      </c>
      <c r="I27" s="23">
        <v>12540</v>
      </c>
      <c r="J27" s="23"/>
      <c r="K27" s="23"/>
      <c r="L27" s="23">
        <v>12540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6" t="s">
        <v>70</v>
      </c>
      <c r="B28" s="21" t="s">
        <v>223</v>
      </c>
      <c r="C28" s="21" t="s">
        <v>224</v>
      </c>
      <c r="D28" s="21" t="s">
        <v>108</v>
      </c>
      <c r="E28" s="21" t="s">
        <v>174</v>
      </c>
      <c r="F28" s="21" t="s">
        <v>237</v>
      </c>
      <c r="G28" s="21" t="s">
        <v>238</v>
      </c>
      <c r="H28" s="23">
        <v>4881.98</v>
      </c>
      <c r="I28" s="23">
        <v>4881.98</v>
      </c>
      <c r="J28" s="23"/>
      <c r="K28" s="23"/>
      <c r="L28" s="23">
        <v>4881.98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6" t="s">
        <v>70</v>
      </c>
      <c r="B29" s="21" t="s">
        <v>239</v>
      </c>
      <c r="C29" s="21" t="s">
        <v>176</v>
      </c>
      <c r="D29" s="21" t="s">
        <v>112</v>
      </c>
      <c r="E29" s="21" t="s">
        <v>176</v>
      </c>
      <c r="F29" s="21" t="s">
        <v>240</v>
      </c>
      <c r="G29" s="21" t="s">
        <v>176</v>
      </c>
      <c r="H29" s="23">
        <v>292919.04</v>
      </c>
      <c r="I29" s="23">
        <v>292919.04</v>
      </c>
      <c r="J29" s="23"/>
      <c r="K29" s="23"/>
      <c r="L29" s="23">
        <v>292919.04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6" t="s">
        <v>70</v>
      </c>
      <c r="B30" s="21" t="s">
        <v>241</v>
      </c>
      <c r="C30" s="21" t="s">
        <v>242</v>
      </c>
      <c r="D30" s="21" t="s">
        <v>87</v>
      </c>
      <c r="E30" s="21" t="s">
        <v>161</v>
      </c>
      <c r="F30" s="21" t="s">
        <v>243</v>
      </c>
      <c r="G30" s="21" t="s">
        <v>244</v>
      </c>
      <c r="H30" s="23">
        <v>24000</v>
      </c>
      <c r="I30" s="23">
        <v>24000</v>
      </c>
      <c r="J30" s="23"/>
      <c r="K30" s="23"/>
      <c r="L30" s="23">
        <v>24000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6" t="s">
        <v>70</v>
      </c>
      <c r="B31" s="21" t="s">
        <v>245</v>
      </c>
      <c r="C31" s="21" t="s">
        <v>246</v>
      </c>
      <c r="D31" s="21" t="s">
        <v>87</v>
      </c>
      <c r="E31" s="21" t="s">
        <v>161</v>
      </c>
      <c r="F31" s="21" t="s">
        <v>247</v>
      </c>
      <c r="G31" s="21" t="s">
        <v>182</v>
      </c>
      <c r="H31" s="23">
        <v>20000</v>
      </c>
      <c r="I31" s="23">
        <v>20000</v>
      </c>
      <c r="J31" s="23"/>
      <c r="K31" s="23"/>
      <c r="L31" s="23">
        <v>20000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6" t="s">
        <v>70</v>
      </c>
      <c r="B32" s="21" t="s">
        <v>241</v>
      </c>
      <c r="C32" s="21" t="s">
        <v>242</v>
      </c>
      <c r="D32" s="21" t="s">
        <v>87</v>
      </c>
      <c r="E32" s="21" t="s">
        <v>161</v>
      </c>
      <c r="F32" s="21" t="s">
        <v>248</v>
      </c>
      <c r="G32" s="21" t="s">
        <v>249</v>
      </c>
      <c r="H32" s="23">
        <v>4000</v>
      </c>
      <c r="I32" s="23">
        <v>4000</v>
      </c>
      <c r="J32" s="23"/>
      <c r="K32" s="23"/>
      <c r="L32" s="23">
        <v>4000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6" t="s">
        <v>70</v>
      </c>
      <c r="B33" s="21" t="s">
        <v>241</v>
      </c>
      <c r="C33" s="21" t="s">
        <v>242</v>
      </c>
      <c r="D33" s="21" t="s">
        <v>87</v>
      </c>
      <c r="E33" s="21" t="s">
        <v>161</v>
      </c>
      <c r="F33" s="21" t="s">
        <v>250</v>
      </c>
      <c r="G33" s="21" t="s">
        <v>251</v>
      </c>
      <c r="H33" s="23">
        <v>2000</v>
      </c>
      <c r="I33" s="23">
        <v>2000</v>
      </c>
      <c r="J33" s="23"/>
      <c r="K33" s="23"/>
      <c r="L33" s="23">
        <v>2000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6" t="s">
        <v>70</v>
      </c>
      <c r="B34" s="21" t="s">
        <v>241</v>
      </c>
      <c r="C34" s="21" t="s">
        <v>242</v>
      </c>
      <c r="D34" s="21" t="s">
        <v>87</v>
      </c>
      <c r="E34" s="21" t="s">
        <v>161</v>
      </c>
      <c r="F34" s="21" t="s">
        <v>252</v>
      </c>
      <c r="G34" s="21" t="s">
        <v>253</v>
      </c>
      <c r="H34" s="23">
        <v>10000</v>
      </c>
      <c r="I34" s="23">
        <v>10000</v>
      </c>
      <c r="J34" s="23"/>
      <c r="K34" s="23"/>
      <c r="L34" s="23">
        <v>10000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6" t="s">
        <v>70</v>
      </c>
      <c r="B35" s="21" t="s">
        <v>254</v>
      </c>
      <c r="C35" s="21" t="s">
        <v>255</v>
      </c>
      <c r="D35" s="21" t="s">
        <v>87</v>
      </c>
      <c r="E35" s="21" t="s">
        <v>161</v>
      </c>
      <c r="F35" s="21" t="s">
        <v>256</v>
      </c>
      <c r="G35" s="21" t="s">
        <v>257</v>
      </c>
      <c r="H35" s="23">
        <v>2000</v>
      </c>
      <c r="I35" s="23">
        <v>2000</v>
      </c>
      <c r="J35" s="23"/>
      <c r="K35" s="23"/>
      <c r="L35" s="23">
        <v>2000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6" t="s">
        <v>70</v>
      </c>
      <c r="B36" s="21" t="s">
        <v>241</v>
      </c>
      <c r="C36" s="21" t="s">
        <v>242</v>
      </c>
      <c r="D36" s="21" t="s">
        <v>87</v>
      </c>
      <c r="E36" s="21" t="s">
        <v>161</v>
      </c>
      <c r="F36" s="21" t="s">
        <v>258</v>
      </c>
      <c r="G36" s="21" t="s">
        <v>259</v>
      </c>
      <c r="H36" s="23">
        <v>15000</v>
      </c>
      <c r="I36" s="23">
        <v>15000</v>
      </c>
      <c r="J36" s="23"/>
      <c r="K36" s="23"/>
      <c r="L36" s="23">
        <v>15000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6" t="s">
        <v>70</v>
      </c>
      <c r="B37" s="21" t="s">
        <v>260</v>
      </c>
      <c r="C37" s="21" t="s">
        <v>261</v>
      </c>
      <c r="D37" s="21" t="s">
        <v>87</v>
      </c>
      <c r="E37" s="21" t="s">
        <v>161</v>
      </c>
      <c r="F37" s="21" t="s">
        <v>262</v>
      </c>
      <c r="G37" s="21" t="s">
        <v>261</v>
      </c>
      <c r="H37" s="23">
        <v>41211.84</v>
      </c>
      <c r="I37" s="23">
        <v>41211.84</v>
      </c>
      <c r="J37" s="23"/>
      <c r="K37" s="23"/>
      <c r="L37" s="23">
        <v>41211.84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6" t="s">
        <v>70</v>
      </c>
      <c r="B38" s="21" t="s">
        <v>263</v>
      </c>
      <c r="C38" s="21" t="s">
        <v>264</v>
      </c>
      <c r="D38" s="21" t="s">
        <v>87</v>
      </c>
      <c r="E38" s="21" t="s">
        <v>161</v>
      </c>
      <c r="F38" s="21" t="s">
        <v>265</v>
      </c>
      <c r="G38" s="21" t="s">
        <v>264</v>
      </c>
      <c r="H38" s="23">
        <v>20000</v>
      </c>
      <c r="I38" s="23">
        <v>20000</v>
      </c>
      <c r="J38" s="23"/>
      <c r="K38" s="23"/>
      <c r="L38" s="23">
        <v>20000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6" t="s">
        <v>70</v>
      </c>
      <c r="B39" s="21" t="s">
        <v>266</v>
      </c>
      <c r="C39" s="21" t="s">
        <v>267</v>
      </c>
      <c r="D39" s="21" t="s">
        <v>87</v>
      </c>
      <c r="E39" s="21" t="s">
        <v>161</v>
      </c>
      <c r="F39" s="21" t="s">
        <v>256</v>
      </c>
      <c r="G39" s="21" t="s">
        <v>257</v>
      </c>
      <c r="H39" s="23">
        <v>184800</v>
      </c>
      <c r="I39" s="23">
        <v>184800</v>
      </c>
      <c r="J39" s="23"/>
      <c r="K39" s="23"/>
      <c r="L39" s="23">
        <v>184800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6" t="s">
        <v>70</v>
      </c>
      <c r="B40" s="21" t="s">
        <v>268</v>
      </c>
      <c r="C40" s="21" t="s">
        <v>269</v>
      </c>
      <c r="D40" s="21" t="s">
        <v>87</v>
      </c>
      <c r="E40" s="21" t="s">
        <v>161</v>
      </c>
      <c r="F40" s="21" t="s">
        <v>270</v>
      </c>
      <c r="G40" s="21" t="s">
        <v>271</v>
      </c>
      <c r="H40" s="23">
        <v>38853.59</v>
      </c>
      <c r="I40" s="23">
        <v>38853.59</v>
      </c>
      <c r="J40" s="23"/>
      <c r="K40" s="23"/>
      <c r="L40" s="23">
        <v>38853.59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6" t="s">
        <v>70</v>
      </c>
      <c r="B41" s="21" t="s">
        <v>272</v>
      </c>
      <c r="C41" s="21" t="s">
        <v>273</v>
      </c>
      <c r="D41" s="21" t="s">
        <v>99</v>
      </c>
      <c r="E41" s="21" t="s">
        <v>167</v>
      </c>
      <c r="F41" s="21" t="s">
        <v>274</v>
      </c>
      <c r="G41" s="21" t="s">
        <v>275</v>
      </c>
      <c r="H41" s="23">
        <v>707803.8</v>
      </c>
      <c r="I41" s="23">
        <v>707803.8</v>
      </c>
      <c r="J41" s="23"/>
      <c r="K41" s="23"/>
      <c r="L41" s="23">
        <v>707803.8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6" t="s">
        <v>70</v>
      </c>
      <c r="B42" s="21" t="s">
        <v>276</v>
      </c>
      <c r="C42" s="21" t="s">
        <v>277</v>
      </c>
      <c r="D42" s="21" t="s">
        <v>87</v>
      </c>
      <c r="E42" s="21" t="s">
        <v>161</v>
      </c>
      <c r="F42" s="21" t="s">
        <v>278</v>
      </c>
      <c r="G42" s="21" t="s">
        <v>279</v>
      </c>
      <c r="H42" s="23">
        <v>10176</v>
      </c>
      <c r="I42" s="23">
        <v>10176</v>
      </c>
      <c r="J42" s="23"/>
      <c r="K42" s="23"/>
      <c r="L42" s="23">
        <v>10176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6" t="s">
        <v>70</v>
      </c>
      <c r="B43" s="21" t="s">
        <v>280</v>
      </c>
      <c r="C43" s="21" t="s">
        <v>281</v>
      </c>
      <c r="D43" s="21" t="s">
        <v>102</v>
      </c>
      <c r="E43" s="21" t="s">
        <v>170</v>
      </c>
      <c r="F43" s="21" t="s">
        <v>278</v>
      </c>
      <c r="G43" s="21" t="s">
        <v>279</v>
      </c>
      <c r="H43" s="23">
        <v>14736.72</v>
      </c>
      <c r="I43" s="23">
        <v>14736.72</v>
      </c>
      <c r="J43" s="23"/>
      <c r="K43" s="23"/>
      <c r="L43" s="23">
        <v>14736.72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6" t="s">
        <v>70</v>
      </c>
      <c r="B44" s="21" t="s">
        <v>223</v>
      </c>
      <c r="C44" s="21" t="s">
        <v>224</v>
      </c>
      <c r="D44" s="21" t="s">
        <v>106</v>
      </c>
      <c r="E44" s="21" t="s">
        <v>172</v>
      </c>
      <c r="F44" s="21" t="s">
        <v>282</v>
      </c>
      <c r="G44" s="21" t="s">
        <v>283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35" t="s">
        <v>113</v>
      </c>
      <c r="B45" s="137"/>
      <c r="C45" s="137"/>
      <c r="D45" s="137"/>
      <c r="E45" s="137"/>
      <c r="F45" s="137"/>
      <c r="G45" s="138"/>
      <c r="H45" s="23">
        <v>4758235.27</v>
      </c>
      <c r="I45" s="23">
        <v>4758235.27</v>
      </c>
      <c r="J45" s="23"/>
      <c r="K45" s="23"/>
      <c r="L45" s="23">
        <v>4758235.27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</sheetData>
  <mergeCells count="30">
    <mergeCell ref="A2:W2"/>
    <mergeCell ref="A3:G3"/>
    <mergeCell ref="H4:W4"/>
    <mergeCell ref="I5:M5"/>
    <mergeCell ref="N5:P5"/>
    <mergeCell ref="R5:W5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showZeros="0" topLeftCell="A6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284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"单位名称："&amp;"耿马傣族佤族自治县工业和科技信息化局"</f>
        <v>单位名称：耿马傣族佤族自治县工业和科技信息化局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178</v>
      </c>
    </row>
    <row r="4" ht="18.75" customHeight="1" spans="1:23">
      <c r="A4" s="10" t="s">
        <v>285</v>
      </c>
      <c r="B4" s="11" t="s">
        <v>187</v>
      </c>
      <c r="C4" s="10" t="s">
        <v>188</v>
      </c>
      <c r="D4" s="10" t="s">
        <v>286</v>
      </c>
      <c r="E4" s="11" t="s">
        <v>189</v>
      </c>
      <c r="F4" s="11" t="s">
        <v>190</v>
      </c>
      <c r="G4" s="11" t="s">
        <v>287</v>
      </c>
      <c r="H4" s="11" t="s">
        <v>288</v>
      </c>
      <c r="I4" s="31" t="s">
        <v>55</v>
      </c>
      <c r="J4" s="12" t="s">
        <v>289</v>
      </c>
      <c r="K4" s="13"/>
      <c r="L4" s="13"/>
      <c r="M4" s="14"/>
      <c r="N4" s="12" t="s">
        <v>195</v>
      </c>
      <c r="O4" s="13"/>
      <c r="P4" s="14"/>
      <c r="Q4" s="11" t="s">
        <v>61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5" t="s">
        <v>58</v>
      </c>
      <c r="K5" s="126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201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7" t="s">
        <v>57</v>
      </c>
      <c r="K6" s="97"/>
      <c r="L6" s="32"/>
      <c r="M6" s="32"/>
      <c r="N6" s="32"/>
      <c r="O6" s="32"/>
      <c r="P6" s="32"/>
      <c r="Q6" s="32"/>
      <c r="R6" s="32"/>
      <c r="S6" s="128"/>
      <c r="T6" s="128"/>
      <c r="U6" s="128"/>
      <c r="V6" s="128"/>
      <c r="W6" s="128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57</v>
      </c>
      <c r="K7" s="47" t="s">
        <v>290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</row>
    <row r="9" ht="18.75" customHeight="1" spans="1:23">
      <c r="A9" s="21"/>
      <c r="B9" s="21"/>
      <c r="C9" s="21" t="s">
        <v>291</v>
      </c>
      <c r="D9" s="21"/>
      <c r="E9" s="21"/>
      <c r="F9" s="21"/>
      <c r="G9" s="21"/>
      <c r="H9" s="21"/>
      <c r="I9" s="23">
        <v>187400</v>
      </c>
      <c r="J9" s="23">
        <v>187400</v>
      </c>
      <c r="K9" s="23">
        <v>187400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4" t="s">
        <v>292</v>
      </c>
      <c r="B10" s="124" t="s">
        <v>293</v>
      </c>
      <c r="C10" s="21" t="s">
        <v>291</v>
      </c>
      <c r="D10" s="124" t="s">
        <v>70</v>
      </c>
      <c r="E10" s="124" t="s">
        <v>89</v>
      </c>
      <c r="F10" s="124" t="s">
        <v>163</v>
      </c>
      <c r="G10" s="124" t="s">
        <v>278</v>
      </c>
      <c r="H10" s="124" t="s">
        <v>279</v>
      </c>
      <c r="I10" s="23">
        <v>187400</v>
      </c>
      <c r="J10" s="23">
        <v>187400</v>
      </c>
      <c r="K10" s="23">
        <v>187400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294</v>
      </c>
      <c r="D11" s="25"/>
      <c r="E11" s="25"/>
      <c r="F11" s="25"/>
      <c r="G11" s="25"/>
      <c r="H11" s="25"/>
      <c r="I11" s="23">
        <v>27000</v>
      </c>
      <c r="J11" s="23">
        <v>27000</v>
      </c>
      <c r="K11" s="23">
        <v>27000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4" t="s">
        <v>292</v>
      </c>
      <c r="B12" s="124" t="s">
        <v>295</v>
      </c>
      <c r="C12" s="21" t="s">
        <v>294</v>
      </c>
      <c r="D12" s="124" t="s">
        <v>70</v>
      </c>
      <c r="E12" s="124" t="s">
        <v>88</v>
      </c>
      <c r="F12" s="124" t="s">
        <v>162</v>
      </c>
      <c r="G12" s="124" t="s">
        <v>265</v>
      </c>
      <c r="H12" s="124" t="s">
        <v>264</v>
      </c>
      <c r="I12" s="23">
        <v>27000</v>
      </c>
      <c r="J12" s="23">
        <v>27000</v>
      </c>
      <c r="K12" s="23">
        <v>27000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296</v>
      </c>
      <c r="D13" s="25"/>
      <c r="E13" s="25"/>
      <c r="F13" s="25"/>
      <c r="G13" s="25"/>
      <c r="H13" s="25"/>
      <c r="I13" s="23">
        <v>33590</v>
      </c>
      <c r="J13" s="23">
        <v>33590</v>
      </c>
      <c r="K13" s="23">
        <v>33590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4" t="s">
        <v>292</v>
      </c>
      <c r="B14" s="124" t="s">
        <v>297</v>
      </c>
      <c r="C14" s="21" t="s">
        <v>296</v>
      </c>
      <c r="D14" s="124" t="s">
        <v>70</v>
      </c>
      <c r="E14" s="124" t="s">
        <v>93</v>
      </c>
      <c r="F14" s="124" t="s">
        <v>162</v>
      </c>
      <c r="G14" s="124" t="s">
        <v>298</v>
      </c>
      <c r="H14" s="124" t="s">
        <v>299</v>
      </c>
      <c r="I14" s="23">
        <v>33590</v>
      </c>
      <c r="J14" s="23">
        <v>33590</v>
      </c>
      <c r="K14" s="23">
        <v>33590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300</v>
      </c>
      <c r="D15" s="25"/>
      <c r="E15" s="25"/>
      <c r="F15" s="25"/>
      <c r="G15" s="25"/>
      <c r="H15" s="25"/>
      <c r="I15" s="23">
        <v>250000</v>
      </c>
      <c r="J15" s="23">
        <v>250000</v>
      </c>
      <c r="K15" s="23">
        <v>250000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4" t="s">
        <v>292</v>
      </c>
      <c r="B16" s="124" t="s">
        <v>301</v>
      </c>
      <c r="C16" s="21" t="s">
        <v>300</v>
      </c>
      <c r="D16" s="124" t="s">
        <v>70</v>
      </c>
      <c r="E16" s="124" t="s">
        <v>95</v>
      </c>
      <c r="F16" s="124" t="s">
        <v>165</v>
      </c>
      <c r="G16" s="124" t="s">
        <v>243</v>
      </c>
      <c r="H16" s="124" t="s">
        <v>244</v>
      </c>
      <c r="I16" s="23">
        <v>50000</v>
      </c>
      <c r="J16" s="23">
        <v>50000</v>
      </c>
      <c r="K16" s="23">
        <v>50000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4" t="s">
        <v>292</v>
      </c>
      <c r="B17" s="124" t="s">
        <v>301</v>
      </c>
      <c r="C17" s="21" t="s">
        <v>300</v>
      </c>
      <c r="D17" s="124" t="s">
        <v>70</v>
      </c>
      <c r="E17" s="124" t="s">
        <v>95</v>
      </c>
      <c r="F17" s="124" t="s">
        <v>165</v>
      </c>
      <c r="G17" s="124" t="s">
        <v>247</v>
      </c>
      <c r="H17" s="124" t="s">
        <v>182</v>
      </c>
      <c r="I17" s="23">
        <v>20000</v>
      </c>
      <c r="J17" s="23">
        <v>20000</v>
      </c>
      <c r="K17" s="23">
        <v>20000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4" t="s">
        <v>292</v>
      </c>
      <c r="B18" s="124" t="s">
        <v>301</v>
      </c>
      <c r="C18" s="21" t="s">
        <v>300</v>
      </c>
      <c r="D18" s="124" t="s">
        <v>70</v>
      </c>
      <c r="E18" s="124" t="s">
        <v>95</v>
      </c>
      <c r="F18" s="124" t="s">
        <v>165</v>
      </c>
      <c r="G18" s="124" t="s">
        <v>302</v>
      </c>
      <c r="H18" s="124" t="s">
        <v>303</v>
      </c>
      <c r="I18" s="23">
        <v>180000</v>
      </c>
      <c r="J18" s="23">
        <v>180000</v>
      </c>
      <c r="K18" s="23">
        <v>180000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1" t="s">
        <v>304</v>
      </c>
      <c r="D19" s="25"/>
      <c r="E19" s="25"/>
      <c r="F19" s="25"/>
      <c r="G19" s="25"/>
      <c r="H19" s="25"/>
      <c r="I19" s="23">
        <v>39313.75</v>
      </c>
      <c r="J19" s="23">
        <v>39313.75</v>
      </c>
      <c r="K19" s="23">
        <v>39313.75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4" t="s">
        <v>292</v>
      </c>
      <c r="B20" s="124" t="s">
        <v>305</v>
      </c>
      <c r="C20" s="21" t="s">
        <v>304</v>
      </c>
      <c r="D20" s="124" t="s">
        <v>70</v>
      </c>
      <c r="E20" s="124" t="s">
        <v>88</v>
      </c>
      <c r="F20" s="124" t="s">
        <v>162</v>
      </c>
      <c r="G20" s="124" t="s">
        <v>306</v>
      </c>
      <c r="H20" s="124" t="s">
        <v>307</v>
      </c>
      <c r="I20" s="23">
        <v>39313.75</v>
      </c>
      <c r="J20" s="23">
        <v>39313.75</v>
      </c>
      <c r="K20" s="23">
        <v>39313.75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5"/>
      <c r="C21" s="21" t="s">
        <v>308</v>
      </c>
      <c r="D21" s="25"/>
      <c r="E21" s="25"/>
      <c r="F21" s="25"/>
      <c r="G21" s="25"/>
      <c r="H21" s="25"/>
      <c r="I21" s="23">
        <v>100000</v>
      </c>
      <c r="J21" s="23">
        <v>100000</v>
      </c>
      <c r="K21" s="23">
        <v>100000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4" t="s">
        <v>292</v>
      </c>
      <c r="B22" s="124" t="s">
        <v>309</v>
      </c>
      <c r="C22" s="21" t="s">
        <v>308</v>
      </c>
      <c r="D22" s="124" t="s">
        <v>70</v>
      </c>
      <c r="E22" s="124" t="s">
        <v>93</v>
      </c>
      <c r="F22" s="124" t="s">
        <v>162</v>
      </c>
      <c r="G22" s="124" t="s">
        <v>306</v>
      </c>
      <c r="H22" s="124" t="s">
        <v>307</v>
      </c>
      <c r="I22" s="23">
        <v>100000</v>
      </c>
      <c r="J22" s="23">
        <v>100000</v>
      </c>
      <c r="K22" s="23">
        <v>100000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35" t="s">
        <v>113</v>
      </c>
      <c r="B23" s="36"/>
      <c r="C23" s="36"/>
      <c r="D23" s="36"/>
      <c r="E23" s="36"/>
      <c r="F23" s="36"/>
      <c r="G23" s="36"/>
      <c r="H23" s="37"/>
      <c r="I23" s="23">
        <v>637303.75</v>
      </c>
      <c r="J23" s="23">
        <v>637303.75</v>
      </c>
      <c r="K23" s="23">
        <v>637303.75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3"/>
  <sheetViews>
    <sheetView showZeros="0" topLeftCell="A25" workbookViewId="0">
      <selection activeCell="B53" sqref="B5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9" t="s">
        <v>310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4"/>
      <c r="G2" s="6"/>
      <c r="H2" s="54"/>
      <c r="I2" s="54"/>
      <c r="J2" s="6"/>
    </row>
    <row r="3" ht="18.75" customHeight="1" spans="1:8">
      <c r="A3" s="7" t="str">
        <f>"单位名称："&amp;"耿马傣族佤族自治县工业和科技信息化局"</f>
        <v>单位名称：耿马傣族佤族自治县工业和科技信息化局</v>
      </c>
      <c r="B3" s="3"/>
      <c r="C3" s="3"/>
      <c r="D3" s="3"/>
      <c r="E3" s="3"/>
      <c r="F3" s="55"/>
      <c r="G3" s="3"/>
      <c r="H3" s="55"/>
    </row>
    <row r="4" ht="18.75" customHeight="1" spans="1:10">
      <c r="A4" s="47" t="s">
        <v>311</v>
      </c>
      <c r="B4" s="47" t="s">
        <v>312</v>
      </c>
      <c r="C4" s="47" t="s">
        <v>313</v>
      </c>
      <c r="D4" s="47" t="s">
        <v>314</v>
      </c>
      <c r="E4" s="47" t="s">
        <v>315</v>
      </c>
      <c r="F4" s="56" t="s">
        <v>316</v>
      </c>
      <c r="G4" s="47" t="s">
        <v>317</v>
      </c>
      <c r="H4" s="56" t="s">
        <v>318</v>
      </c>
      <c r="I4" s="56" t="s">
        <v>319</v>
      </c>
      <c r="J4" s="47" t="s">
        <v>320</v>
      </c>
    </row>
    <row r="5" ht="18.75" customHeight="1" spans="1:10">
      <c r="A5" s="120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</row>
    <row r="6" ht="18.75" customHeight="1" spans="1:10">
      <c r="A6" s="34" t="s">
        <v>70</v>
      </c>
      <c r="B6" s="48"/>
      <c r="C6" s="48"/>
      <c r="D6" s="48"/>
      <c r="E6" s="57"/>
      <c r="F6" s="58"/>
      <c r="G6" s="57"/>
      <c r="H6" s="58"/>
      <c r="I6" s="58"/>
      <c r="J6" s="57"/>
    </row>
    <row r="7" ht="18.75" customHeight="1" spans="1:10">
      <c r="A7" s="121" t="s">
        <v>70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09" t="s">
        <v>291</v>
      </c>
      <c r="B8" s="21" t="s">
        <v>291</v>
      </c>
      <c r="C8" s="21" t="s">
        <v>321</v>
      </c>
      <c r="D8" s="21" t="s">
        <v>322</v>
      </c>
      <c r="E8" s="34" t="s">
        <v>323</v>
      </c>
      <c r="F8" s="21" t="s">
        <v>324</v>
      </c>
      <c r="G8" s="34" t="s">
        <v>325</v>
      </c>
      <c r="H8" s="21" t="s">
        <v>326</v>
      </c>
      <c r="I8" s="21" t="s">
        <v>327</v>
      </c>
      <c r="J8" s="34" t="s">
        <v>291</v>
      </c>
    </row>
    <row r="9" ht="18.75" customHeight="1" spans="1:10">
      <c r="A9" s="209" t="s">
        <v>291</v>
      </c>
      <c r="B9" s="21" t="s">
        <v>291</v>
      </c>
      <c r="C9" s="21" t="s">
        <v>321</v>
      </c>
      <c r="D9" s="21" t="s">
        <v>328</v>
      </c>
      <c r="E9" s="34" t="s">
        <v>329</v>
      </c>
      <c r="F9" s="21" t="s">
        <v>324</v>
      </c>
      <c r="G9" s="34" t="s">
        <v>330</v>
      </c>
      <c r="H9" s="21" t="s">
        <v>331</v>
      </c>
      <c r="I9" s="21" t="s">
        <v>332</v>
      </c>
      <c r="J9" s="34" t="s">
        <v>291</v>
      </c>
    </row>
    <row r="10" ht="18.75" customHeight="1" spans="1:10">
      <c r="A10" s="209" t="s">
        <v>291</v>
      </c>
      <c r="B10" s="21" t="s">
        <v>291</v>
      </c>
      <c r="C10" s="21" t="s">
        <v>321</v>
      </c>
      <c r="D10" s="21" t="s">
        <v>333</v>
      </c>
      <c r="E10" s="34" t="s">
        <v>334</v>
      </c>
      <c r="F10" s="21" t="s">
        <v>324</v>
      </c>
      <c r="G10" s="34" t="s">
        <v>335</v>
      </c>
      <c r="H10" s="21" t="s">
        <v>331</v>
      </c>
      <c r="I10" s="21" t="s">
        <v>332</v>
      </c>
      <c r="J10" s="34" t="s">
        <v>291</v>
      </c>
    </row>
    <row r="11" ht="18.75" customHeight="1" spans="1:10">
      <c r="A11" s="209" t="s">
        <v>291</v>
      </c>
      <c r="B11" s="21" t="s">
        <v>291</v>
      </c>
      <c r="C11" s="21" t="s">
        <v>336</v>
      </c>
      <c r="D11" s="21" t="s">
        <v>337</v>
      </c>
      <c r="E11" s="34" t="s">
        <v>338</v>
      </c>
      <c r="F11" s="21" t="s">
        <v>339</v>
      </c>
      <c r="G11" s="34" t="s">
        <v>340</v>
      </c>
      <c r="H11" s="21" t="s">
        <v>341</v>
      </c>
      <c r="I11" s="21" t="s">
        <v>327</v>
      </c>
      <c r="J11" s="34" t="s">
        <v>291</v>
      </c>
    </row>
    <row r="12" ht="18.75" customHeight="1" spans="1:10">
      <c r="A12" s="209" t="s">
        <v>291</v>
      </c>
      <c r="B12" s="21" t="s">
        <v>291</v>
      </c>
      <c r="C12" s="21" t="s">
        <v>336</v>
      </c>
      <c r="D12" s="21" t="s">
        <v>342</v>
      </c>
      <c r="E12" s="34" t="s">
        <v>343</v>
      </c>
      <c r="F12" s="21" t="s">
        <v>339</v>
      </c>
      <c r="G12" s="34" t="s">
        <v>330</v>
      </c>
      <c r="H12" s="21" t="s">
        <v>331</v>
      </c>
      <c r="I12" s="21" t="s">
        <v>332</v>
      </c>
      <c r="J12" s="34" t="s">
        <v>291</v>
      </c>
    </row>
    <row r="13" ht="18.75" customHeight="1" spans="1:10">
      <c r="A13" s="209" t="s">
        <v>291</v>
      </c>
      <c r="B13" s="21" t="s">
        <v>291</v>
      </c>
      <c r="C13" s="21" t="s">
        <v>344</v>
      </c>
      <c r="D13" s="21" t="s">
        <v>345</v>
      </c>
      <c r="E13" s="34" t="s">
        <v>346</v>
      </c>
      <c r="F13" s="21" t="s">
        <v>339</v>
      </c>
      <c r="G13" s="34" t="s">
        <v>330</v>
      </c>
      <c r="H13" s="21" t="s">
        <v>331</v>
      </c>
      <c r="I13" s="21" t="s">
        <v>327</v>
      </c>
      <c r="J13" s="34" t="s">
        <v>291</v>
      </c>
    </row>
    <row r="14" ht="18.75" customHeight="1" spans="1:10">
      <c r="A14" s="209" t="s">
        <v>304</v>
      </c>
      <c r="B14" s="21" t="s">
        <v>308</v>
      </c>
      <c r="C14" s="21" t="s">
        <v>321</v>
      </c>
      <c r="D14" s="21" t="s">
        <v>322</v>
      </c>
      <c r="E14" s="34" t="s">
        <v>323</v>
      </c>
      <c r="F14" s="21" t="s">
        <v>324</v>
      </c>
      <c r="G14" s="34" t="s">
        <v>155</v>
      </c>
      <c r="H14" s="21" t="s">
        <v>326</v>
      </c>
      <c r="I14" s="21" t="s">
        <v>327</v>
      </c>
      <c r="J14" s="34" t="s">
        <v>304</v>
      </c>
    </row>
    <row r="15" ht="18.75" customHeight="1" spans="1:10">
      <c r="A15" s="209" t="s">
        <v>304</v>
      </c>
      <c r="B15" s="21" t="s">
        <v>308</v>
      </c>
      <c r="C15" s="21" t="s">
        <v>321</v>
      </c>
      <c r="D15" s="21" t="s">
        <v>328</v>
      </c>
      <c r="E15" s="34" t="s">
        <v>329</v>
      </c>
      <c r="F15" s="21" t="s">
        <v>324</v>
      </c>
      <c r="G15" s="34" t="s">
        <v>335</v>
      </c>
      <c r="H15" s="21" t="s">
        <v>331</v>
      </c>
      <c r="I15" s="21" t="s">
        <v>332</v>
      </c>
      <c r="J15" s="34" t="s">
        <v>304</v>
      </c>
    </row>
    <row r="16" ht="18.75" customHeight="1" spans="1:10">
      <c r="A16" s="209" t="s">
        <v>304</v>
      </c>
      <c r="B16" s="21" t="s">
        <v>308</v>
      </c>
      <c r="C16" s="21" t="s">
        <v>321</v>
      </c>
      <c r="D16" s="21" t="s">
        <v>333</v>
      </c>
      <c r="E16" s="34" t="s">
        <v>334</v>
      </c>
      <c r="F16" s="21" t="s">
        <v>324</v>
      </c>
      <c r="G16" s="34" t="s">
        <v>335</v>
      </c>
      <c r="H16" s="21" t="s">
        <v>331</v>
      </c>
      <c r="I16" s="21" t="s">
        <v>332</v>
      </c>
      <c r="J16" s="34" t="s">
        <v>304</v>
      </c>
    </row>
    <row r="17" ht="18.75" customHeight="1" spans="1:10">
      <c r="A17" s="209" t="s">
        <v>304</v>
      </c>
      <c r="B17" s="21" t="s">
        <v>308</v>
      </c>
      <c r="C17" s="21" t="s">
        <v>336</v>
      </c>
      <c r="D17" s="21" t="s">
        <v>337</v>
      </c>
      <c r="E17" s="34" t="s">
        <v>338</v>
      </c>
      <c r="F17" s="21" t="s">
        <v>339</v>
      </c>
      <c r="G17" s="34" t="s">
        <v>347</v>
      </c>
      <c r="H17" s="21" t="s">
        <v>341</v>
      </c>
      <c r="I17" s="21" t="s">
        <v>332</v>
      </c>
      <c r="J17" s="34" t="s">
        <v>304</v>
      </c>
    </row>
    <row r="18" ht="18.75" customHeight="1" spans="1:10">
      <c r="A18" s="209" t="s">
        <v>304</v>
      </c>
      <c r="B18" s="21" t="s">
        <v>308</v>
      </c>
      <c r="C18" s="21" t="s">
        <v>336</v>
      </c>
      <c r="D18" s="21" t="s">
        <v>342</v>
      </c>
      <c r="E18" s="34" t="s">
        <v>343</v>
      </c>
      <c r="F18" s="21" t="s">
        <v>339</v>
      </c>
      <c r="G18" s="34" t="s">
        <v>335</v>
      </c>
      <c r="H18" s="21" t="s">
        <v>331</v>
      </c>
      <c r="I18" s="21" t="s">
        <v>327</v>
      </c>
      <c r="J18" s="34" t="s">
        <v>304</v>
      </c>
    </row>
    <row r="19" ht="18.75" customHeight="1" spans="1:10">
      <c r="A19" s="209" t="s">
        <v>304</v>
      </c>
      <c r="B19" s="21" t="s">
        <v>308</v>
      </c>
      <c r="C19" s="21" t="s">
        <v>344</v>
      </c>
      <c r="D19" s="21" t="s">
        <v>345</v>
      </c>
      <c r="E19" s="34" t="s">
        <v>346</v>
      </c>
      <c r="F19" s="21" t="s">
        <v>339</v>
      </c>
      <c r="G19" s="34" t="s">
        <v>335</v>
      </c>
      <c r="H19" s="21" t="s">
        <v>331</v>
      </c>
      <c r="I19" s="21" t="s">
        <v>327</v>
      </c>
      <c r="J19" s="34" t="s">
        <v>304</v>
      </c>
    </row>
    <row r="20" ht="18.75" customHeight="1" spans="1:10">
      <c r="A20" s="209" t="s">
        <v>308</v>
      </c>
      <c r="B20" s="21" t="s">
        <v>304</v>
      </c>
      <c r="C20" s="21" t="s">
        <v>321</v>
      </c>
      <c r="D20" s="21" t="s">
        <v>322</v>
      </c>
      <c r="E20" s="34" t="s">
        <v>323</v>
      </c>
      <c r="F20" s="21" t="s">
        <v>324</v>
      </c>
      <c r="G20" s="34" t="s">
        <v>348</v>
      </c>
      <c r="H20" s="21" t="s">
        <v>326</v>
      </c>
      <c r="I20" s="21" t="s">
        <v>327</v>
      </c>
      <c r="J20" s="34" t="s">
        <v>304</v>
      </c>
    </row>
    <row r="21" ht="18.75" customHeight="1" spans="1:10">
      <c r="A21" s="209" t="s">
        <v>308</v>
      </c>
      <c r="B21" s="21" t="s">
        <v>304</v>
      </c>
      <c r="C21" s="21" t="s">
        <v>321</v>
      </c>
      <c r="D21" s="21" t="s">
        <v>328</v>
      </c>
      <c r="E21" s="34" t="s">
        <v>329</v>
      </c>
      <c r="F21" s="21" t="s">
        <v>324</v>
      </c>
      <c r="G21" s="34" t="s">
        <v>335</v>
      </c>
      <c r="H21" s="21" t="s">
        <v>331</v>
      </c>
      <c r="I21" s="21" t="s">
        <v>332</v>
      </c>
      <c r="J21" s="34" t="s">
        <v>304</v>
      </c>
    </row>
    <row r="22" ht="18.75" customHeight="1" spans="1:10">
      <c r="A22" s="209" t="s">
        <v>308</v>
      </c>
      <c r="B22" s="21" t="s">
        <v>304</v>
      </c>
      <c r="C22" s="21" t="s">
        <v>321</v>
      </c>
      <c r="D22" s="21" t="s">
        <v>333</v>
      </c>
      <c r="E22" s="34" t="s">
        <v>334</v>
      </c>
      <c r="F22" s="21" t="s">
        <v>324</v>
      </c>
      <c r="G22" s="34" t="s">
        <v>330</v>
      </c>
      <c r="H22" s="21" t="s">
        <v>331</v>
      </c>
      <c r="I22" s="21" t="s">
        <v>332</v>
      </c>
      <c r="J22" s="34" t="s">
        <v>304</v>
      </c>
    </row>
    <row r="23" ht="18.75" customHeight="1" spans="1:10">
      <c r="A23" s="209" t="s">
        <v>308</v>
      </c>
      <c r="B23" s="21" t="s">
        <v>304</v>
      </c>
      <c r="C23" s="21" t="s">
        <v>336</v>
      </c>
      <c r="D23" s="21" t="s">
        <v>337</v>
      </c>
      <c r="E23" s="34" t="s">
        <v>338</v>
      </c>
      <c r="F23" s="21" t="s">
        <v>339</v>
      </c>
      <c r="G23" s="34" t="s">
        <v>330</v>
      </c>
      <c r="H23" s="21" t="s">
        <v>341</v>
      </c>
      <c r="I23" s="21" t="s">
        <v>332</v>
      </c>
      <c r="J23" s="34" t="s">
        <v>304</v>
      </c>
    </row>
    <row r="24" ht="18.75" customHeight="1" spans="1:10">
      <c r="A24" s="209" t="s">
        <v>308</v>
      </c>
      <c r="B24" s="21" t="s">
        <v>304</v>
      </c>
      <c r="C24" s="21" t="s">
        <v>336</v>
      </c>
      <c r="D24" s="21" t="s">
        <v>342</v>
      </c>
      <c r="E24" s="34" t="s">
        <v>343</v>
      </c>
      <c r="F24" s="21" t="s">
        <v>339</v>
      </c>
      <c r="G24" s="34" t="s">
        <v>330</v>
      </c>
      <c r="H24" s="21" t="s">
        <v>331</v>
      </c>
      <c r="I24" s="21" t="s">
        <v>332</v>
      </c>
      <c r="J24" s="34" t="s">
        <v>304</v>
      </c>
    </row>
    <row r="25" ht="18.75" customHeight="1" spans="1:10">
      <c r="A25" s="209" t="s">
        <v>308</v>
      </c>
      <c r="B25" s="21" t="s">
        <v>304</v>
      </c>
      <c r="C25" s="21" t="s">
        <v>344</v>
      </c>
      <c r="D25" s="21" t="s">
        <v>345</v>
      </c>
      <c r="E25" s="34" t="s">
        <v>346</v>
      </c>
      <c r="F25" s="21" t="s">
        <v>339</v>
      </c>
      <c r="G25" s="34" t="s">
        <v>335</v>
      </c>
      <c r="H25" s="21" t="s">
        <v>331</v>
      </c>
      <c r="I25" s="21" t="s">
        <v>332</v>
      </c>
      <c r="J25" s="34" t="s">
        <v>304</v>
      </c>
    </row>
    <row r="26" ht="18.75" customHeight="1" spans="1:10">
      <c r="A26" s="209" t="s">
        <v>300</v>
      </c>
      <c r="B26" s="21" t="s">
        <v>349</v>
      </c>
      <c r="C26" s="21" t="s">
        <v>321</v>
      </c>
      <c r="D26" s="21" t="s">
        <v>322</v>
      </c>
      <c r="E26" s="34" t="s">
        <v>350</v>
      </c>
      <c r="F26" s="21" t="s">
        <v>339</v>
      </c>
      <c r="G26" s="34" t="s">
        <v>351</v>
      </c>
      <c r="H26" s="21" t="s">
        <v>352</v>
      </c>
      <c r="I26" s="21" t="s">
        <v>327</v>
      </c>
      <c r="J26" s="34" t="s">
        <v>353</v>
      </c>
    </row>
    <row r="27" ht="18.75" customHeight="1" spans="1:10">
      <c r="A27" s="209" t="s">
        <v>300</v>
      </c>
      <c r="B27" s="21" t="s">
        <v>349</v>
      </c>
      <c r="C27" s="21" t="s">
        <v>321</v>
      </c>
      <c r="D27" s="21" t="s">
        <v>322</v>
      </c>
      <c r="E27" s="34" t="s">
        <v>354</v>
      </c>
      <c r="F27" s="21" t="s">
        <v>339</v>
      </c>
      <c r="G27" s="34" t="s">
        <v>355</v>
      </c>
      <c r="H27" s="21" t="s">
        <v>356</v>
      </c>
      <c r="I27" s="21" t="s">
        <v>327</v>
      </c>
      <c r="J27" s="34" t="s">
        <v>357</v>
      </c>
    </row>
    <row r="28" ht="18.75" customHeight="1" spans="1:10">
      <c r="A28" s="209" t="s">
        <v>300</v>
      </c>
      <c r="B28" s="21" t="s">
        <v>349</v>
      </c>
      <c r="C28" s="21" t="s">
        <v>321</v>
      </c>
      <c r="D28" s="21" t="s">
        <v>322</v>
      </c>
      <c r="E28" s="34" t="s">
        <v>358</v>
      </c>
      <c r="F28" s="21" t="s">
        <v>339</v>
      </c>
      <c r="G28" s="34" t="s">
        <v>359</v>
      </c>
      <c r="H28" s="21" t="s">
        <v>360</v>
      </c>
      <c r="I28" s="21" t="s">
        <v>327</v>
      </c>
      <c r="J28" s="34" t="s">
        <v>361</v>
      </c>
    </row>
    <row r="29" ht="18.75" customHeight="1" spans="1:10">
      <c r="A29" s="209" t="s">
        <v>300</v>
      </c>
      <c r="B29" s="21" t="s">
        <v>349</v>
      </c>
      <c r="C29" s="21" t="s">
        <v>336</v>
      </c>
      <c r="D29" s="21" t="s">
        <v>342</v>
      </c>
      <c r="E29" s="34" t="s">
        <v>362</v>
      </c>
      <c r="F29" s="21" t="s">
        <v>324</v>
      </c>
      <c r="G29" s="34" t="s">
        <v>154</v>
      </c>
      <c r="H29" s="21" t="s">
        <v>363</v>
      </c>
      <c r="I29" s="21" t="s">
        <v>332</v>
      </c>
      <c r="J29" s="34" t="s">
        <v>364</v>
      </c>
    </row>
    <row r="30" ht="18.75" customHeight="1" spans="1:10">
      <c r="A30" s="209" t="s">
        <v>300</v>
      </c>
      <c r="B30" s="21" t="s">
        <v>349</v>
      </c>
      <c r="C30" s="21" t="s">
        <v>344</v>
      </c>
      <c r="D30" s="21" t="s">
        <v>345</v>
      </c>
      <c r="E30" s="34" t="s">
        <v>365</v>
      </c>
      <c r="F30" s="21" t="s">
        <v>339</v>
      </c>
      <c r="G30" s="34" t="s">
        <v>335</v>
      </c>
      <c r="H30" s="21" t="s">
        <v>331</v>
      </c>
      <c r="I30" s="21" t="s">
        <v>332</v>
      </c>
      <c r="J30" s="34" t="s">
        <v>366</v>
      </c>
    </row>
    <row r="31" ht="18.75" customHeight="1" spans="1:10">
      <c r="A31" s="209" t="s">
        <v>300</v>
      </c>
      <c r="B31" s="21" t="s">
        <v>349</v>
      </c>
      <c r="C31" s="21" t="s">
        <v>344</v>
      </c>
      <c r="D31" s="21" t="s">
        <v>345</v>
      </c>
      <c r="E31" s="34" t="s">
        <v>367</v>
      </c>
      <c r="F31" s="21" t="s">
        <v>339</v>
      </c>
      <c r="G31" s="34" t="s">
        <v>335</v>
      </c>
      <c r="H31" s="21" t="s">
        <v>331</v>
      </c>
      <c r="I31" s="21" t="s">
        <v>332</v>
      </c>
      <c r="J31" s="34" t="s">
        <v>368</v>
      </c>
    </row>
    <row r="32" ht="18.75" customHeight="1" spans="1:10">
      <c r="A32" s="209" t="s">
        <v>296</v>
      </c>
      <c r="B32" s="21" t="s">
        <v>296</v>
      </c>
      <c r="C32" s="21" t="s">
        <v>321</v>
      </c>
      <c r="D32" s="21" t="s">
        <v>322</v>
      </c>
      <c r="E32" s="34" t="s">
        <v>369</v>
      </c>
      <c r="F32" s="21" t="s">
        <v>339</v>
      </c>
      <c r="G32" s="34" t="s">
        <v>370</v>
      </c>
      <c r="H32" s="21" t="s">
        <v>371</v>
      </c>
      <c r="I32" s="21" t="s">
        <v>327</v>
      </c>
      <c r="J32" s="34" t="s">
        <v>296</v>
      </c>
    </row>
    <row r="33" ht="18.75" customHeight="1" spans="1:10">
      <c r="A33" s="209" t="s">
        <v>296</v>
      </c>
      <c r="B33" s="21" t="s">
        <v>296</v>
      </c>
      <c r="C33" s="21" t="s">
        <v>321</v>
      </c>
      <c r="D33" s="21" t="s">
        <v>328</v>
      </c>
      <c r="E33" s="34" t="s">
        <v>372</v>
      </c>
      <c r="F33" s="21" t="s">
        <v>339</v>
      </c>
      <c r="G33" s="34" t="s">
        <v>373</v>
      </c>
      <c r="H33" s="21" t="s">
        <v>331</v>
      </c>
      <c r="I33" s="21" t="s">
        <v>327</v>
      </c>
      <c r="J33" s="34" t="s">
        <v>296</v>
      </c>
    </row>
    <row r="34" ht="18.75" customHeight="1" spans="1:10">
      <c r="A34" s="209" t="s">
        <v>296</v>
      </c>
      <c r="B34" s="21" t="s">
        <v>296</v>
      </c>
      <c r="C34" s="21" t="s">
        <v>321</v>
      </c>
      <c r="D34" s="21" t="s">
        <v>333</v>
      </c>
      <c r="E34" s="34" t="s">
        <v>374</v>
      </c>
      <c r="F34" s="21" t="s">
        <v>324</v>
      </c>
      <c r="G34" s="34" t="s">
        <v>330</v>
      </c>
      <c r="H34" s="21" t="s">
        <v>331</v>
      </c>
      <c r="I34" s="21" t="s">
        <v>332</v>
      </c>
      <c r="J34" s="34" t="s">
        <v>296</v>
      </c>
    </row>
    <row r="35" ht="18.75" customHeight="1" spans="1:10">
      <c r="A35" s="209" t="s">
        <v>296</v>
      </c>
      <c r="B35" s="21" t="s">
        <v>296</v>
      </c>
      <c r="C35" s="21" t="s">
        <v>336</v>
      </c>
      <c r="D35" s="21" t="s">
        <v>337</v>
      </c>
      <c r="E35" s="34" t="s">
        <v>375</v>
      </c>
      <c r="F35" s="21" t="s">
        <v>324</v>
      </c>
      <c r="G35" s="34" t="s">
        <v>376</v>
      </c>
      <c r="H35" s="21" t="s">
        <v>377</v>
      </c>
      <c r="I35" s="21" t="s">
        <v>327</v>
      </c>
      <c r="J35" s="34" t="s">
        <v>296</v>
      </c>
    </row>
    <row r="36" ht="18.75" customHeight="1" spans="1:10">
      <c r="A36" s="209" t="s">
        <v>296</v>
      </c>
      <c r="B36" s="21" t="s">
        <v>296</v>
      </c>
      <c r="C36" s="21" t="s">
        <v>336</v>
      </c>
      <c r="D36" s="21" t="s">
        <v>378</v>
      </c>
      <c r="E36" s="34" t="s">
        <v>379</v>
      </c>
      <c r="F36" s="21" t="s">
        <v>339</v>
      </c>
      <c r="G36" s="34" t="s">
        <v>380</v>
      </c>
      <c r="H36" s="21" t="s">
        <v>381</v>
      </c>
      <c r="I36" s="21" t="s">
        <v>332</v>
      </c>
      <c r="J36" s="34" t="s">
        <v>296</v>
      </c>
    </row>
    <row r="37" ht="18.75" customHeight="1" spans="1:10">
      <c r="A37" s="209" t="s">
        <v>296</v>
      </c>
      <c r="B37" s="21" t="s">
        <v>296</v>
      </c>
      <c r="C37" s="21" t="s">
        <v>344</v>
      </c>
      <c r="D37" s="21" t="s">
        <v>345</v>
      </c>
      <c r="E37" s="34" t="s">
        <v>382</v>
      </c>
      <c r="F37" s="21" t="s">
        <v>339</v>
      </c>
      <c r="G37" s="34" t="s">
        <v>330</v>
      </c>
      <c r="H37" s="21" t="s">
        <v>331</v>
      </c>
      <c r="I37" s="21" t="s">
        <v>332</v>
      </c>
      <c r="J37" s="34" t="s">
        <v>296</v>
      </c>
    </row>
    <row r="38" ht="18.75" customHeight="1" spans="1:10">
      <c r="A38" s="209" t="s">
        <v>294</v>
      </c>
      <c r="B38" s="21" t="s">
        <v>383</v>
      </c>
      <c r="C38" s="21" t="s">
        <v>321</v>
      </c>
      <c r="D38" s="21" t="s">
        <v>322</v>
      </c>
      <c r="E38" s="34" t="s">
        <v>323</v>
      </c>
      <c r="F38" s="21" t="s">
        <v>324</v>
      </c>
      <c r="G38" s="34" t="s">
        <v>155</v>
      </c>
      <c r="H38" s="21" t="s">
        <v>326</v>
      </c>
      <c r="I38" s="21" t="s">
        <v>327</v>
      </c>
      <c r="J38" s="34" t="s">
        <v>384</v>
      </c>
    </row>
    <row r="39" ht="18.75" customHeight="1" spans="1:10">
      <c r="A39" s="209" t="s">
        <v>294</v>
      </c>
      <c r="B39" s="21" t="s">
        <v>383</v>
      </c>
      <c r="C39" s="21" t="s">
        <v>321</v>
      </c>
      <c r="D39" s="21" t="s">
        <v>328</v>
      </c>
      <c r="E39" s="34" t="s">
        <v>329</v>
      </c>
      <c r="F39" s="21" t="s">
        <v>324</v>
      </c>
      <c r="G39" s="34" t="s">
        <v>335</v>
      </c>
      <c r="H39" s="21" t="s">
        <v>331</v>
      </c>
      <c r="I39" s="21" t="s">
        <v>332</v>
      </c>
      <c r="J39" s="34" t="s">
        <v>384</v>
      </c>
    </row>
    <row r="40" ht="18.75" customHeight="1" spans="1:10">
      <c r="A40" s="209" t="s">
        <v>294</v>
      </c>
      <c r="B40" s="21" t="s">
        <v>383</v>
      </c>
      <c r="C40" s="21" t="s">
        <v>321</v>
      </c>
      <c r="D40" s="21" t="s">
        <v>333</v>
      </c>
      <c r="E40" s="34" t="s">
        <v>334</v>
      </c>
      <c r="F40" s="21" t="s">
        <v>324</v>
      </c>
      <c r="G40" s="34" t="s">
        <v>335</v>
      </c>
      <c r="H40" s="21" t="s">
        <v>331</v>
      </c>
      <c r="I40" s="21" t="s">
        <v>332</v>
      </c>
      <c r="J40" s="34" t="s">
        <v>384</v>
      </c>
    </row>
    <row r="41" ht="18.75" customHeight="1" spans="1:10">
      <c r="A41" s="209" t="s">
        <v>294</v>
      </c>
      <c r="B41" s="21" t="s">
        <v>383</v>
      </c>
      <c r="C41" s="21" t="s">
        <v>336</v>
      </c>
      <c r="D41" s="21" t="s">
        <v>337</v>
      </c>
      <c r="E41" s="34" t="s">
        <v>338</v>
      </c>
      <c r="F41" s="21" t="s">
        <v>339</v>
      </c>
      <c r="G41" s="34" t="s">
        <v>385</v>
      </c>
      <c r="H41" s="21" t="s">
        <v>341</v>
      </c>
      <c r="I41" s="21" t="s">
        <v>327</v>
      </c>
      <c r="J41" s="34" t="s">
        <v>384</v>
      </c>
    </row>
    <row r="42" ht="18.75" customHeight="1" spans="1:10">
      <c r="A42" s="209" t="s">
        <v>294</v>
      </c>
      <c r="B42" s="21" t="s">
        <v>383</v>
      </c>
      <c r="C42" s="21" t="s">
        <v>336</v>
      </c>
      <c r="D42" s="21" t="s">
        <v>342</v>
      </c>
      <c r="E42" s="34" t="s">
        <v>343</v>
      </c>
      <c r="F42" s="21" t="s">
        <v>339</v>
      </c>
      <c r="G42" s="34" t="s">
        <v>335</v>
      </c>
      <c r="H42" s="21" t="s">
        <v>331</v>
      </c>
      <c r="I42" s="21" t="s">
        <v>332</v>
      </c>
      <c r="J42" s="34" t="s">
        <v>384</v>
      </c>
    </row>
    <row r="43" ht="18.75" customHeight="1" spans="1:10">
      <c r="A43" s="209" t="s">
        <v>294</v>
      </c>
      <c r="B43" s="21" t="s">
        <v>383</v>
      </c>
      <c r="C43" s="21" t="s">
        <v>344</v>
      </c>
      <c r="D43" s="21" t="s">
        <v>345</v>
      </c>
      <c r="E43" s="34" t="s">
        <v>346</v>
      </c>
      <c r="F43" s="21" t="s">
        <v>339</v>
      </c>
      <c r="G43" s="34" t="s">
        <v>330</v>
      </c>
      <c r="H43" s="21" t="s">
        <v>331</v>
      </c>
      <c r="I43" s="21" t="s">
        <v>332</v>
      </c>
      <c r="J43" s="34" t="s">
        <v>384</v>
      </c>
    </row>
  </sheetData>
  <mergeCells count="14">
    <mergeCell ref="A2:J2"/>
    <mergeCell ref="A3:H3"/>
    <mergeCell ref="A8:A13"/>
    <mergeCell ref="A14:A19"/>
    <mergeCell ref="A20:A25"/>
    <mergeCell ref="A26:A31"/>
    <mergeCell ref="A32:A37"/>
    <mergeCell ref="A38:A43"/>
    <mergeCell ref="B8:B13"/>
    <mergeCell ref="B14:B19"/>
    <mergeCell ref="B20:B25"/>
    <mergeCell ref="B26:B31"/>
    <mergeCell ref="B32:B37"/>
    <mergeCell ref="B38:B4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F君</cp:lastModifiedBy>
  <dcterms:created xsi:type="dcterms:W3CDTF">2025-02-05T01:23:00Z</dcterms:created>
  <dcterms:modified xsi:type="dcterms:W3CDTF">2025-02-06T03:14:07Z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6AB8D35CF75B470591007342ADA145C8_12</vt:lpwstr>
  </property>
  <property fmtid="{D5CDD505-2E9C-101B-9397-08002B2CF9AE}" pid="3" name="KSOProductBuildVer">
    <vt:lpwstr>2052-12.1.0.19302</vt:lpwstr>
  </property>
</Properties>
</file>