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080" firstSheet="12" activeTab="1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一般公共预算“三公”经费支出预算表03!$1:$6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<sst xmlns="http://schemas.openxmlformats.org/spreadsheetml/2006/main" count="1017" uniqueCount="430">
  <si>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</si>
  <si>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</si>
  <si>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</si>
  <si>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</si>
  <si>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</si>
  <si>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</si>
  <si>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</si>
  <si>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</si>
  <si>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</si>
  <si>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</si>
  <si>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</si>
  <si>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</si>
  <si>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</si>
  <si>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</si>
  <si>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</si>
  <si>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</si>
  <si>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</si>
  <si>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</si>
  <si>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</si>
  <si>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</si>
  <si>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</si>
  <si>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</si>
  <si>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</si>
  <si>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</si>
  <si>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</si>
  <si>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</si>
  <si>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</si>
  <si>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</si>
  <si>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</si>
  <si>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</si>
  <si>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</si>
  <si>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</si>
  <si>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</si>
  <si>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</si>
  <si>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</si>
  <si>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</si>
  <si>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</si>
  <si>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</si>
  <si>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</si>
  <si>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</si>
  <si>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</si>
  <si>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</si>
  <si>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</si>
  <si>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</si>
  <si>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</si>
  <si>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</si>
  <si>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</si>
  <si>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</si>
  <si>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</si>
  <si>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</si>
  <si>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</si>
  <si>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</si>
  <si>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</si>
  <si>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</si>
  <si>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</si>
  <si>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</si>
  <si>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</si>
  <si>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</si>
  <si>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</si>
  <si>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</si>
  <si>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</si>
  <si>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</si>
  <si>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</si>
  <si>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</si>
  <si>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</si>
  <si>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</si>
  <si>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</si>
  <si>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</si>
  <si>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</si>
  <si>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190</t>
  </si>
  <si>
    <t>中国共产党耿马傣族佤族自治县委员会统一战线工作部</t>
  </si>
  <si>
    <t>190001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</si>
  <si>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</si>
  <si>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</si>
  <si>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</si>
  <si>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</si>
  <si>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</si>
  <si>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</si>
  <si>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</si>
  <si>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</si>
  <si>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</si>
  <si>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</si>
  <si>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</si>
  <si>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</si>
  <si>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</si>
  <si>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</si>
  <si>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20123</t>
  </si>
  <si>
    <t>2012304</t>
  </si>
  <si>
    <t>20134</t>
  </si>
  <si>
    <t>2013401</t>
  </si>
  <si>
    <t>2013402</t>
  </si>
  <si>
    <t>2013499</t>
  </si>
  <si>
    <t>208</t>
  </si>
  <si>
    <t>社会保障和就业支出</t>
  </si>
  <si>
    <t>20805</t>
  </si>
  <si>
    <t>2080501</t>
  </si>
  <si>
    <t>2080505</t>
  </si>
  <si>
    <t>210</t>
  </si>
  <si>
    <t>卫生健康支出</t>
  </si>
  <si>
    <t>21011</t>
  </si>
  <si>
    <t>2101101</t>
  </si>
  <si>
    <t>2101199</t>
  </si>
  <si>
    <t>221</t>
  </si>
  <si>
    <t>住房保障支出</t>
  </si>
  <si>
    <t>22102</t>
  </si>
  <si>
    <t>2210201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</si>
  <si>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</si>
  <si>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</si>
  <si>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</si>
  <si>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</si>
  <si>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</si>
  <si>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</si>
  <si>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</si>
  <si>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</si>
  <si>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</si>
  <si>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</si>
  <si>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</si>
  <si>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</si>
  <si>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</si>
  <si>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</si>
  <si>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</si>
  <si>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</si>
  <si>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</si>
  <si>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</si>
  <si>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</si>
  <si>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</si>
  <si>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</si>
  <si>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</si>
  <si>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</si>
  <si>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</si>
  <si>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</si>
  <si>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</si>
  <si>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</si>
  <si>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</si>
  <si>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</si>
  <si>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</si>
  <si>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</si>
  <si>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</si>
  <si>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</si>
  <si>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</si>
  <si>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</si>
  <si>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</si>
  <si>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</si>
  <si>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</si>
  <si>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</si>
  <si>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</si>
  <si>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</si>
  <si>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</si>
  <si>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</si>
  <si>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</si>
  <si>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</si>
  <si>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</si>
  <si>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</si>
  <si>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民族事务</t>
  </si>
  <si>
    <t>民族工作专项</t>
  </si>
  <si>
    <t>统战事务</t>
  </si>
  <si>
    <t>行政运行</t>
  </si>
  <si>
    <t>一般行政管理事务</t>
  </si>
  <si>
    <t>其他统战事务支出</t>
  </si>
  <si>
    <t>行政事业单位养老支出</t>
  </si>
  <si>
    <t>行政单位离退休</t>
  </si>
  <si>
    <t>机关事业单位基本养老保险缴费支出</t>
  </si>
  <si>
    <t>行政事业单位医疗</t>
  </si>
  <si>
    <t>行政单位医疗</t>
  </si>
  <si>
    <t>其他行政事业单位医疗支出</t>
  </si>
  <si>
    <t>住房改革支出</t>
  </si>
  <si>
    <t>住房公积金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</si>
  <si>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</si>
  <si>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</si>
  <si>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</si>
  <si>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</si>
  <si>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</si>
  <si>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</si>
  <si>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</si>
  <si>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</si>
  <si>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</si>
  <si>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本级财力安排</t>
  </si>
  <si>
    <t>上级资金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</si>
  <si>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</si>
  <si>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</si>
  <si>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</si>
  <si>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</si>
  <si>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</si>
  <si>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</si>
  <si>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</si>
  <si>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</si>
  <si>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</si>
  <si>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</si>
  <si>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</si>
  <si>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</si>
  <si>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</si>
  <si>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</si>
  <si>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</si>
  <si>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</si>
  <si>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</si>
  <si>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</si>
  <si>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</si>
  <si>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</si>
  <si>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530926210000000000941</t>
  </si>
  <si>
    <t>行政人员工资支出</t>
  </si>
  <si>
    <t>30101</t>
  </si>
  <si>
    <t>基本工资</t>
  </si>
  <si>
    <t>30102</t>
  </si>
  <si>
    <t>津贴补贴</t>
  </si>
  <si>
    <t>30103</t>
  </si>
  <si>
    <t>奖金</t>
  </si>
  <si>
    <t>530926231100001410386</t>
  </si>
  <si>
    <t>行政人员绩效考核奖励（2017年提高部分）</t>
  </si>
  <si>
    <t>530926210000000002645</t>
  </si>
  <si>
    <t>社会保障缴费</t>
  </si>
  <si>
    <t>30108</t>
  </si>
  <si>
    <t>机关事业单位基本养老保险缴费</t>
  </si>
  <si>
    <t>2080506</t>
  </si>
  <si>
    <t>机关事业单位职业年金缴费支出</t>
  </si>
  <si>
    <t>30109</t>
  </si>
  <si>
    <t>职业年金缴费</t>
  </si>
  <si>
    <t>30110</t>
  </si>
  <si>
    <t>职工基本医疗保险缴费</t>
  </si>
  <si>
    <t>2101102</t>
  </si>
  <si>
    <t>事业单位医疗</t>
  </si>
  <si>
    <t>2101103</t>
  </si>
  <si>
    <t>公务员医疗补助</t>
  </si>
  <si>
    <t>30111</t>
  </si>
  <si>
    <t>公务员医疗补助缴费</t>
  </si>
  <si>
    <t>30112</t>
  </si>
  <si>
    <t>其他社会保障缴费</t>
  </si>
  <si>
    <t>530926210000000000943</t>
  </si>
  <si>
    <t>30113</t>
  </si>
  <si>
    <t>530926210000000000949</t>
  </si>
  <si>
    <t>一般公用经费</t>
  </si>
  <si>
    <t>30201</t>
  </si>
  <si>
    <t>办公费</t>
  </si>
  <si>
    <t>30207</t>
  </si>
  <si>
    <t>邮电费</t>
  </si>
  <si>
    <t>530926241100002323050</t>
  </si>
  <si>
    <t>公务接待费（公用经费）</t>
  </si>
  <si>
    <t>30217</t>
  </si>
  <si>
    <t>30211</t>
  </si>
  <si>
    <t>差旅费</t>
  </si>
  <si>
    <t>30206</t>
  </si>
  <si>
    <t>电费</t>
  </si>
  <si>
    <t>30205</t>
  </si>
  <si>
    <t>水费</t>
  </si>
  <si>
    <t>530926210000000000948</t>
  </si>
  <si>
    <t>工会经费</t>
  </si>
  <si>
    <t>30228</t>
  </si>
  <si>
    <t>530926210000000000946</t>
  </si>
  <si>
    <t>公务用车运行维护费</t>
  </si>
  <si>
    <t>30231</t>
  </si>
  <si>
    <t>530926210000000000947</t>
  </si>
  <si>
    <t>行政人员公务交通补贴</t>
  </si>
  <si>
    <t>30239</t>
  </si>
  <si>
    <t>其他交通费用</t>
  </si>
  <si>
    <t>530926251100003814133</t>
  </si>
  <si>
    <t>残疾人就业保障金</t>
  </si>
  <si>
    <t>30299</t>
  </si>
  <si>
    <t>其他商品和服务支出</t>
  </si>
  <si>
    <t>530926210000000000944</t>
  </si>
  <si>
    <t>离退休费</t>
  </si>
  <si>
    <t>30302</t>
  </si>
  <si>
    <t>退休费</t>
  </si>
  <si>
    <t>530926231100001410406</t>
  </si>
  <si>
    <t>民族上层人士</t>
  </si>
  <si>
    <t>30305</t>
  </si>
  <si>
    <t>生活补助</t>
  </si>
  <si>
    <t>30307</t>
  </si>
  <si>
    <t>医疗费补助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</si>
  <si>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</si>
  <si>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</si>
  <si>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</si>
  <si>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</si>
  <si>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</si>
  <si>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</si>
  <si>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</si>
  <si>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2025年春节慰问经费</t>
  </si>
  <si>
    <t>专项业务类</t>
  </si>
  <si>
    <t>530926251100004074398</t>
  </si>
  <si>
    <t>百国华人华侨联谊会经费</t>
  </si>
  <si>
    <t>530926251100003813123</t>
  </si>
  <si>
    <t>30215</t>
  </si>
  <si>
    <t>会议费</t>
  </si>
  <si>
    <t>统战工作领导小组、统战工作、统战对象会议经费</t>
  </si>
  <si>
    <t>530926251100003819644</t>
  </si>
  <si>
    <t>统战工作专项经费</t>
  </si>
  <si>
    <t>530926251100003819664</t>
  </si>
  <si>
    <t>统战民宗干部、党外代表人士教育培训经费</t>
  </si>
  <si>
    <t>530926251100003819643</t>
  </si>
  <si>
    <t>30216</t>
  </si>
  <si>
    <t>培训费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</si>
  <si>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</si>
  <si>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</si>
  <si>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</si>
  <si>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</si>
  <si>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</si>
  <si>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</si>
  <si>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</si>
  <si>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</si>
  <si>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</si>
  <si>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</si>
  <si>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</si>
  <si>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计划组织开展统战工作会议1次、统战对象座谈会议3次。预计参加人数89人。</t>
  </si>
  <si>
    <t>产出指标</t>
  </si>
  <si>
    <t>数量指标</t>
  </si>
  <si>
    <t>会议次数</t>
  </si>
  <si>
    <t>&gt;=</t>
  </si>
  <si>
    <t>4</t>
  </si>
  <si>
    <t>次</t>
  </si>
  <si>
    <t>定量指标</t>
  </si>
  <si>
    <t>反映预算部门（单位）组织开展各类会议的总次数。</t>
  </si>
  <si>
    <t>会议人次</t>
  </si>
  <si>
    <t>89</t>
  </si>
  <si>
    <t>人次</t>
  </si>
  <si>
    <t>反映预算部门（单位）组织开展各类会议的参与人次。</t>
  </si>
  <si>
    <t>质量指标</t>
  </si>
  <si>
    <t>培训出勤率</t>
  </si>
  <si>
    <t>95</t>
  </si>
  <si>
    <t>%</t>
  </si>
  <si>
    <t>反映预算部门（单位）组织开展各类会议中参会人员的出勤情况。
培训出勤率=（实际出勤数量/参加培训数量）*100%。</t>
  </si>
  <si>
    <t>效益指标</t>
  </si>
  <si>
    <t>社会效益</t>
  </si>
  <si>
    <t>统战专项人才培养数</t>
  </si>
  <si>
    <t>人</t>
  </si>
  <si>
    <t>反映会议开展情况，提高参会人员统战专项工作素质。</t>
  </si>
  <si>
    <t>满意度指标</t>
  </si>
  <si>
    <t>服务对象满意度</t>
  </si>
  <si>
    <t>参会人员满意度</t>
  </si>
  <si>
    <t>90</t>
  </si>
  <si>
    <t>反映参会人员对会议开展的满意度。参会人员满意度=（参会满意人数/问卷调查人数）*100%</t>
  </si>
  <si>
    <t>百国华侨华人联谊会拟在耿马设分会场，参与活动海外嘉宾及记者预计达175人，拟需后勤保障服务工作人员50名，按照《云南省党政机关外宾接待费管理办法》相关标准测算，需工作经费15万元</t>
  </si>
  <si>
    <t>1期</t>
  </si>
  <si>
    <t>期</t>
  </si>
  <si>
    <t xml:space="preserve">人 </t>
  </si>
  <si>
    <t>反映预算部门（单位）组织开展各类会议的外宾人数。</t>
  </si>
  <si>
    <t>是否纳入年度计划</t>
  </si>
  <si>
    <t>=</t>
  </si>
  <si>
    <t>是/否</t>
  </si>
  <si>
    <t>定性指标</t>
  </si>
  <si>
    <t>反映会议是否纳入部门的年度计划。</t>
  </si>
  <si>
    <t>宣传报道次数</t>
  </si>
  <si>
    <t>3次</t>
  </si>
  <si>
    <t>举办的展览、展会被媒体宣传报道的次数，反映其引领示范作用的体现情况。</t>
  </si>
  <si>
    <t>参会外宾满意度</t>
  </si>
  <si>
    <t>2025年计划举办统战民宗干部和党外代表人士教育培训班3期3期，预计参加人数134人，培训内容党的二十大精神、习近平总书记关于做好新时代党的统一战线工作的重要思想、民族宗教相关政策及知识、统战业务能力提升等</t>
  </si>
  <si>
    <t>组织培训天数</t>
  </si>
  <si>
    <t>天</t>
  </si>
  <si>
    <t>反映预算部门（单位）组织开展各类培训的期数。</t>
  </si>
  <si>
    <t>培训参加人次</t>
  </si>
  <si>
    <t>134</t>
  </si>
  <si>
    <t>反映预算部门（单位）组织开展各类培训的人次。</t>
  </si>
  <si>
    <t>培训人员合格率</t>
  </si>
  <si>
    <t>反映预算部门（单位）组织开展各类培训的质量。
培训人员合格率=（合格的学员数量/培训总学员数量）*100%。</t>
  </si>
  <si>
    <t>人才培养数</t>
  </si>
  <si>
    <t>300</t>
  </si>
  <si>
    <t>反映统战专项培训开展情况，提高培训人员统战专项工作履职能力及素质。</t>
  </si>
  <si>
    <t>参训人员满意度</t>
  </si>
  <si>
    <t>反映参训人员对培训内容、讲师授课、课程设置和培训效果等的满意度。
参训人员满意度=（对培训整体满意的参训人数/参训总人数）*100%</t>
  </si>
  <si>
    <t>每月不超过2次据实报销往返两地的交通费，一年可报销24次往返两地交通费，需交通保障经费2.4万元。</t>
  </si>
  <si>
    <t>保障异地交流干部人数</t>
  </si>
  <si>
    <t>1人</t>
  </si>
  <si>
    <t>反映保障异地交流干部人数的情况。</t>
  </si>
  <si>
    <t>异地交流干部交通费保障覆盖率</t>
  </si>
  <si>
    <t>100</t>
  </si>
  <si>
    <t>"异地交流干部交通费保障覆盖率"</t>
  </si>
  <si>
    <t>可持续影响</t>
  </si>
  <si>
    <t>履职能力提升</t>
  </si>
  <si>
    <t>反映履职能力提升的情况。</t>
  </si>
  <si>
    <t>异地挂职干部满意度</t>
  </si>
  <si>
    <t>"反映老干部对老干服务工作的满意度情况。老干部满意度=较满意和满意的问卷数/问卷调查总数*100%"</t>
  </si>
  <si>
    <t>获补对象数</t>
  </si>
  <si>
    <t>人(人次、家)</t>
  </si>
  <si>
    <t>反映获补助人员、企业的数量情况，也适用补贴、资助等形式的补助。</t>
  </si>
  <si>
    <t>获补对象准确率</t>
  </si>
  <si>
    <t>反映获补助对象认定的准确性情况。
获补对象准确率=抽检符合标准的补助对象数/抽检实际补助对象数*100%</t>
  </si>
  <si>
    <t>时效指标</t>
  </si>
  <si>
    <t>发放及时率</t>
  </si>
  <si>
    <t>反映发放单位及时发放补助资金的情况。
发放及时率=在时限内发放资金/应发放资金*100%</t>
  </si>
  <si>
    <t>生活状况改善</t>
  </si>
  <si>
    <t>得到改善</t>
  </si>
  <si>
    <t>反映补助促进受助对象生活状况改善的情况。</t>
  </si>
  <si>
    <t>受益对象满意度</t>
  </si>
  <si>
    <t>反映获补助受益对象的满意程度。</t>
  </si>
  <si>
    <t>预算06表</t>
  </si>
  <si>
    <t>政府性基金预算支出预算表</t>
  </si>
  <si>
    <t>单位名称：临沧市发展和改革委员会</t>
  </si>
  <si>
    <t>本年政府性基金预算支出</t>
  </si>
  <si>
    <t>注：因本单位无政府基金预算支出，故本表无数据。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</si>
  <si>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</si>
  <si>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</si>
  <si>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</si>
  <si>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</si>
  <si>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</si>
  <si>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</si>
  <si>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</si>
  <si>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</si>
  <si>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</si>
  <si>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</si>
  <si>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公务用车加油服务</t>
  </si>
  <si>
    <t>车辆加油、添加燃料服务</t>
  </si>
  <si>
    <t>升</t>
  </si>
  <si>
    <t>公务用车保险服务</t>
  </si>
  <si>
    <t>机动车保险服务</t>
  </si>
  <si>
    <t>元</t>
  </si>
  <si>
    <t>预算08表</t>
  </si>
  <si>
    <t>政府购买服务项目</t>
  </si>
  <si>
    <t>政府购买服务目录</t>
  </si>
  <si>
    <t>注：因本单位无政府购买服务，故本表无数据。</t>
  </si>
  <si>
    <t>预算09-1表</t>
  </si>
  <si>
    <t>单位名称（项目）</t>
  </si>
  <si>
    <t>地区</t>
  </si>
  <si>
    <t>政府性基金</t>
  </si>
  <si>
    <t>-</t>
  </si>
  <si>
    <t>注：因本单位无县对下转移支付资金，故本表无数据。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</si>
  <si>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</si>
  <si>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</si>
  <si>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</si>
  <si>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</si>
  <si>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</si>
  <si>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</si>
  <si>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</si>
  <si>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</si>
  <si>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</si>
  <si>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注：本单位无新增资产预算，故本表无数据。</t>
  </si>
  <si>
    <t>预算11表</t>
  </si>
  <si>
    <t>上级补助</t>
  </si>
  <si>
    <t>注：本单位没有转移支付补助项目预算，故本表无数据。</t>
  </si>
  <si>
    <t>预算12表</t>
  </si>
  <si>
    <t>项目级次</t>
  </si>
  <si>
    <t>311 专项业务类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</si>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</sst>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50">
    <font>
      <sz val="9"/>
      <color rgb="FF000000"/>
      <name val="Microsoft YaHei UI"/>
      <charset val="134"/>
    </font>
    <font>
      <sz val="11"/>
      <name val="宋体"/>
      <charset val="134"/>
      <scheme val="minor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2" fillId="3" borderId="14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4" borderId="17" applyNumberFormat="0" applyAlignment="0" applyProtection="0">
      <alignment vertical="center"/>
    </xf>
    <xf numFmtId="0" fontId="40" fillId="5" borderId="18" applyNumberFormat="0" applyAlignment="0" applyProtection="0">
      <alignment vertical="center"/>
    </xf>
    <xf numFmtId="0" fontId="41" fillId="5" borderId="17" applyNumberFormat="0" applyAlignment="0" applyProtection="0">
      <alignment vertical="center"/>
    </xf>
    <xf numFmtId="0" fontId="42" fillId="6" borderId="19" applyNumberFormat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176" fontId="8" fillId="0" borderId="7">
      <alignment horizontal="right" vertical="center"/>
    </xf>
    <xf numFmtId="49" fontId="8" fillId="0" borderId="7">
      <alignment horizontal="left" vertical="center" wrapText="1"/>
    </xf>
    <xf numFmtId="176" fontId="8" fillId="0" borderId="7">
      <alignment horizontal="right" vertical="center"/>
    </xf>
    <xf numFmtId="177" fontId="8" fillId="0" borderId="7">
      <alignment horizontal="right" vertical="center"/>
    </xf>
    <xf numFmtId="178" fontId="8" fillId="0" borderId="7">
      <alignment horizontal="right" vertical="center"/>
    </xf>
    <xf numFmtId="179" fontId="8" fillId="0" borderId="7">
      <alignment horizontal="right" vertical="center"/>
    </xf>
    <xf numFmtId="10" fontId="8" fillId="0" borderId="7">
      <alignment horizontal="right" vertical="center"/>
    </xf>
    <xf numFmtId="180" fontId="8" fillId="0" borderId="7">
      <alignment horizontal="right" vertical="center"/>
    </xf>
  </cellStyleXfs>
  <cellXfs count="211">
    <xf numFmtId="0" fontId="0" fillId="0" borderId="0" xfId="0" applyFont="1">
      <alignment vertical="top"/>
      <protection locked="0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>
      <alignment vertical="center"/>
      <protection locked="0"/>
    </xf>
    <xf numFmtId="49" fontId="3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vertical="center"/>
    </xf>
    <xf numFmtId="0" fontId="7" fillId="0" borderId="1" xfId="0" applyFont="1" applyBorder="1" applyAlignment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6" xfId="0" applyFont="1" applyBorder="1" applyAlignment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left" vertical="center" wrapText="1"/>
      <protection locked="0"/>
    </xf>
    <xf numFmtId="0" fontId="6" fillId="0" borderId="7" xfId="0" applyFont="1" applyBorder="1" applyAlignment="1">
      <alignment horizontal="left" vertical="center"/>
      <protection locked="0"/>
    </xf>
    <xf numFmtId="176" fontId="8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>
      <alignment horizontal="left" vertical="center" wrapText="1" indent="1"/>
      <protection locked="0"/>
    </xf>
    <xf numFmtId="49" fontId="8" fillId="0" borderId="7" xfId="50" applyNumberFormat="1" applyFont="1" applyBorder="1" applyProtection="1">
      <alignment horizontal="left" vertical="center" wrapText="1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left" vertical="center" wrapText="1"/>
      <protection locked="0"/>
    </xf>
    <xf numFmtId="0" fontId="6" fillId="0" borderId="4" xfId="0" applyFont="1" applyBorder="1" applyAlignment="1">
      <alignment horizontal="left" vertical="center" wrapText="1"/>
      <protection locked="0"/>
    </xf>
    <xf numFmtId="49" fontId="3" fillId="0" borderId="0" xfId="0" applyNumberFormat="1" applyFont="1" applyAlignment="1" applyProtection="1"/>
    <xf numFmtId="0" fontId="3" fillId="0" borderId="0" xfId="0" applyFont="1" applyAlignment="1" applyProtection="1"/>
    <xf numFmtId="0" fontId="7" fillId="0" borderId="1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/>
    </xf>
    <xf numFmtId="0" fontId="3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6" fillId="0" borderId="0" xfId="0" applyFont="1" applyAlignment="1">
      <alignment horizontal="right" vertical="center"/>
      <protection locked="0"/>
    </xf>
    <xf numFmtId="0" fontId="6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right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vertical="center" wrapText="1"/>
    </xf>
    <xf numFmtId="180" fontId="8" fillId="0" borderId="7" xfId="56" applyNumberFormat="1" applyFont="1" applyBorder="1" applyProtection="1">
      <alignment horizontal="right" vertical="center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5" fillId="0" borderId="0" xfId="0" applyFont="1" applyAlignment="1">
      <alignment horizontal="center" vertical="center"/>
      <protection locked="0"/>
    </xf>
    <xf numFmtId="0" fontId="6" fillId="0" borderId="0" xfId="0" applyFont="1">
      <alignment vertical="top"/>
      <protection locked="0"/>
    </xf>
    <xf numFmtId="0" fontId="7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3" fillId="0" borderId="0" xfId="0" applyFont="1" applyAlignment="1" applyProtection="1">
      <alignment horizontal="right" vertical="center"/>
    </xf>
    <xf numFmtId="0" fontId="9" fillId="0" borderId="0" xfId="0" applyFont="1" applyAlignment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wrapText="1"/>
    </xf>
    <xf numFmtId="0" fontId="3" fillId="0" borderId="0" xfId="0" applyFont="1" applyAlignment="1" applyProtection="1">
      <alignment horizontal="right" wrapText="1"/>
    </xf>
    <xf numFmtId="0" fontId="3" fillId="0" borderId="0" xfId="0" applyFont="1" applyAlignment="1" applyProtection="1">
      <alignment wrapText="1"/>
    </xf>
    <xf numFmtId="0" fontId="6" fillId="0" borderId="0" xfId="0" applyFont="1" applyAlignment="1">
      <alignment horizontal="right"/>
      <protection locked="0"/>
    </xf>
    <xf numFmtId="0" fontId="7" fillId="0" borderId="3" xfId="0" applyFont="1" applyBorder="1" applyAlignment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/>
    </xf>
    <xf numFmtId="0" fontId="3" fillId="0" borderId="0" xfId="0" applyFont="1" applyAlignment="1">
      <protection locked="0"/>
    </xf>
    <xf numFmtId="0" fontId="6" fillId="0" borderId="0" xfId="0" applyFont="1" applyAlignment="1">
      <alignment vertical="top" wrapText="1"/>
      <protection locked="0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  <protection locked="0"/>
    </xf>
    <xf numFmtId="0" fontId="7" fillId="0" borderId="0" xfId="0" applyFont="1" applyAlignment="1">
      <protection locked="0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9" xfId="0" applyFont="1" applyBorder="1" applyAlignment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10" xfId="0" applyFont="1" applyBorder="1" applyAlignment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11" xfId="0" applyFont="1" applyBorder="1" applyAlignment="1">
      <alignment horizontal="center" vertical="center" wrapText="1"/>
      <protection locked="0"/>
    </xf>
    <xf numFmtId="3" fontId="7" fillId="0" borderId="6" xfId="0" applyNumberFormat="1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 wrapText="1"/>
    </xf>
    <xf numFmtId="0" fontId="6" fillId="0" borderId="11" xfId="0" applyFont="1" applyBorder="1" applyAlignment="1" applyProtection="1">
      <alignment horizontal="left" vertical="center" wrapText="1"/>
    </xf>
    <xf numFmtId="0" fontId="6" fillId="0" borderId="11" xfId="0" applyFont="1" applyBorder="1" applyAlignment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left" vertical="center"/>
    </xf>
    <xf numFmtId="0" fontId="6" fillId="0" borderId="13" xfId="0" applyFont="1" applyBorder="1" applyAlignment="1">
      <alignment horizontal="left" vertical="center"/>
      <protection locked="0"/>
    </xf>
    <xf numFmtId="0" fontId="6" fillId="0" borderId="0" xfId="0" applyFont="1" applyAlignment="1">
      <alignment horizontal="right" vertical="center" wrapText="1"/>
      <protection locked="0"/>
    </xf>
    <xf numFmtId="0" fontId="6" fillId="0" borderId="0" xfId="0" applyFont="1" applyAlignment="1" applyProtection="1">
      <alignment horizontal="right" vertical="center" wrapText="1"/>
    </xf>
    <xf numFmtId="0" fontId="6" fillId="0" borderId="0" xfId="0" applyFont="1" applyAlignment="1">
      <alignment horizontal="right" wrapText="1"/>
      <protection locked="0"/>
    </xf>
    <xf numFmtId="0" fontId="7" fillId="0" borderId="13" xfId="0" applyFont="1" applyBorder="1" applyAlignment="1" applyProtection="1">
      <alignment horizontal="center" vertical="center" wrapText="1"/>
    </xf>
    <xf numFmtId="0" fontId="7" fillId="0" borderId="13" xfId="0" applyFont="1" applyBorder="1" applyAlignment="1">
      <alignment horizontal="center" vertical="center"/>
      <protection locked="0"/>
    </xf>
    <xf numFmtId="0" fontId="7" fillId="0" borderId="13" xfId="0" applyFont="1" applyBorder="1" applyAlignment="1">
      <alignment horizontal="center" vertical="center" wrapText="1"/>
      <protection locked="0"/>
    </xf>
    <xf numFmtId="0" fontId="7" fillId="0" borderId="7" xfId="0" applyFont="1" applyBorder="1" applyAlignment="1">
      <alignment horizontal="center" vertical="center" wrapText="1"/>
      <protection locked="0"/>
    </xf>
    <xf numFmtId="0" fontId="7" fillId="0" borderId="0" xfId="0" applyFont="1" applyAlignment="1" applyProtection="1"/>
    <xf numFmtId="0" fontId="7" fillId="0" borderId="11" xfId="0" applyFont="1" applyBorder="1" applyAlignment="1" applyProtection="1">
      <alignment horizontal="center" vertical="center"/>
    </xf>
    <xf numFmtId="0" fontId="7" fillId="0" borderId="11" xfId="0" applyFont="1" applyBorder="1" applyAlignment="1">
      <alignment horizontal="center" vertical="center"/>
      <protection locked="0"/>
    </xf>
    <xf numFmtId="0" fontId="6" fillId="0" borderId="11" xfId="0" applyFont="1" applyBorder="1" applyAlignment="1" applyProtection="1">
      <alignment horizontal="right" vertical="center"/>
    </xf>
    <xf numFmtId="0" fontId="6" fillId="0" borderId="6" xfId="0" applyFont="1" applyBorder="1" applyAlignment="1" applyProtection="1">
      <alignment horizontal="left" vertical="center" wrapText="1" indent="1"/>
    </xf>
    <xf numFmtId="3" fontId="6" fillId="0" borderId="11" xfId="0" applyNumberFormat="1" applyFont="1" applyBorder="1" applyAlignment="1" applyProtection="1">
      <alignment horizontal="right" vertical="center"/>
    </xf>
    <xf numFmtId="0" fontId="10" fillId="0" borderId="0" xfId="0" applyFont="1" applyAlignment="1">
      <alignment horizontal="right"/>
      <protection locked="0"/>
    </xf>
    <xf numFmtId="49" fontId="10" fillId="0" borderId="0" xfId="0" applyNumberFormat="1" applyFont="1" applyAlignment="1">
      <protection locked="0"/>
    </xf>
    <xf numFmtId="0" fontId="3" fillId="0" borderId="0" xfId="0" applyFont="1" applyAlignment="1" applyProtection="1">
      <alignment horizontal="right"/>
    </xf>
    <xf numFmtId="0" fontId="4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  <protection locked="0"/>
    </xf>
    <xf numFmtId="49" fontId="7" fillId="0" borderId="9" xfId="0" applyNumberFormat="1" applyFont="1" applyBorder="1" applyAlignment="1">
      <alignment horizontal="center" vertical="center" wrapText="1"/>
      <protection locked="0"/>
    </xf>
    <xf numFmtId="0" fontId="7" fillId="0" borderId="9" xfId="0" applyFont="1" applyBorder="1" applyAlignment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  <protection locked="0"/>
    </xf>
    <xf numFmtId="49" fontId="7" fillId="0" borderId="11" xfId="0" applyNumberFormat="1" applyFont="1" applyBorder="1" applyAlignment="1">
      <alignment horizontal="center" vertical="center" wrapText="1"/>
      <protection locked="0"/>
    </xf>
    <xf numFmtId="49" fontId="7" fillId="0" borderId="11" xfId="0" applyNumberFormat="1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left" vertical="center" wrapText="1"/>
      <protection locked="0"/>
    </xf>
    <xf numFmtId="0" fontId="3" fillId="0" borderId="2" xfId="0" applyFont="1" applyBorder="1" applyAlignment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  <protection locked="0"/>
    </xf>
    <xf numFmtId="3" fontId="7" fillId="0" borderId="7" xfId="0" applyNumberFormat="1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 indent="1"/>
    </xf>
    <xf numFmtId="0" fontId="6" fillId="0" borderId="7" xfId="0" applyFont="1" applyBorder="1" applyAlignment="1" applyProtection="1">
      <alignment horizontal="left" vertical="center" wrapText="1" indent="2"/>
    </xf>
    <xf numFmtId="3" fontId="3" fillId="0" borderId="7" xfId="0" applyNumberFormat="1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2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>
      <alignment horizontal="center" vertical="center"/>
      <protection locked="0"/>
    </xf>
    <xf numFmtId="0" fontId="3" fillId="0" borderId="0" xfId="0" applyFont="1">
      <alignment vertical="top"/>
      <protection locked="0"/>
    </xf>
    <xf numFmtId="49" fontId="3" fillId="0" borderId="0" xfId="0" applyNumberFormat="1" applyFont="1" applyAlignment="1">
      <protection locked="0"/>
    </xf>
    <xf numFmtId="0" fontId="4" fillId="0" borderId="0" xfId="0" applyFont="1" applyAlignment="1">
      <alignment horizontal="center" vertical="center"/>
      <protection locked="0"/>
    </xf>
    <xf numFmtId="0" fontId="7" fillId="0" borderId="0" xfId="0" applyFont="1" applyAlignment="1">
      <alignment horizontal="left" vertical="center"/>
      <protection locked="0"/>
    </xf>
    <xf numFmtId="0" fontId="7" fillId="0" borderId="2" xfId="0" applyFont="1" applyBorder="1" applyAlignment="1">
      <alignment horizontal="center" vertical="center"/>
      <protection locked="0"/>
    </xf>
    <xf numFmtId="3" fontId="3" fillId="0" borderId="7" xfId="0" applyNumberFormat="1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/>
    </xf>
    <xf numFmtId="0" fontId="6" fillId="0" borderId="7" xfId="0" applyFont="1" applyBorder="1" applyAlignment="1" applyProtection="1">
      <alignment horizontal="left" vertical="center" indent="1"/>
    </xf>
    <xf numFmtId="0" fontId="6" fillId="0" borderId="3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left" vertical="center"/>
      <protection locked="0"/>
    </xf>
    <xf numFmtId="0" fontId="7" fillId="0" borderId="4" xfId="0" applyFont="1" applyBorder="1" applyAlignment="1">
      <alignment horizontal="center" vertical="center"/>
      <protection locked="0"/>
    </xf>
    <xf numFmtId="0" fontId="7" fillId="0" borderId="2" xfId="0" applyFont="1" applyBorder="1" applyAlignment="1">
      <alignment horizontal="center" vertical="center" wrapText="1"/>
      <protection locked="0"/>
    </xf>
    <xf numFmtId="0" fontId="7" fillId="0" borderId="4" xfId="0" applyFont="1" applyBorder="1" applyAlignment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0" fontId="14" fillId="0" borderId="6" xfId="0" applyFont="1" applyBorder="1" applyAlignment="1">
      <alignment horizontal="center" vertical="center" wrapText="1"/>
      <protection locked="0"/>
    </xf>
    <xf numFmtId="0" fontId="15" fillId="0" borderId="7" xfId="0" applyFont="1" applyBorder="1" applyAlignment="1">
      <alignment horizontal="center" vertical="center"/>
      <protection locked="0"/>
    </xf>
    <xf numFmtId="0" fontId="16" fillId="0" borderId="7" xfId="0" applyFont="1" applyBorder="1" applyAlignment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center"/>
    </xf>
    <xf numFmtId="0" fontId="17" fillId="0" borderId="2" xfId="0" applyFont="1" applyBorder="1" applyAlignment="1" applyProtection="1">
      <alignment horizontal="center" vertical="center"/>
    </xf>
    <xf numFmtId="176" fontId="18" fillId="0" borderId="7" xfId="0" applyNumberFormat="1" applyFont="1" applyBorder="1" applyAlignment="1" applyProtection="1">
      <alignment horizontal="right" vertical="center"/>
    </xf>
    <xf numFmtId="176" fontId="18" fillId="0" borderId="7" xfId="0" applyNumberFormat="1" applyFont="1" applyBorder="1" applyAlignment="1" applyProtection="1">
      <alignment horizontal="center" vertical="center"/>
    </xf>
    <xf numFmtId="0" fontId="3" fillId="0" borderId="0" xfId="0" applyFont="1" applyProtection="1">
      <alignment vertical="top"/>
    </xf>
    <xf numFmtId="0" fontId="19" fillId="0" borderId="0" xfId="0" applyFont="1" applyAlignment="1" applyProtection="1">
      <alignment horizontal="center" vertical="center"/>
    </xf>
    <xf numFmtId="0" fontId="3" fillId="0" borderId="0" xfId="0" applyFont="1" applyAlignment="1">
      <alignment horizontal="left" vertical="center"/>
      <protection locked="0"/>
    </xf>
    <xf numFmtId="49" fontId="7" fillId="0" borderId="2" xfId="0" applyNumberFormat="1" applyFont="1" applyBorder="1" applyAlignment="1" applyProtection="1">
      <alignment horizontal="center" vertical="center" wrapText="1"/>
    </xf>
    <xf numFmtId="49" fontId="7" fillId="0" borderId="4" xfId="0" applyNumberFormat="1" applyFont="1" applyBorder="1" applyAlignment="1" applyProtection="1">
      <alignment horizontal="center" vertical="center" wrapText="1"/>
    </xf>
    <xf numFmtId="49" fontId="7" fillId="0" borderId="7" xfId="0" applyNumberFormat="1" applyFont="1" applyBorder="1" applyAlignment="1" applyProtection="1">
      <alignment horizontal="center" vertical="center"/>
    </xf>
    <xf numFmtId="49" fontId="7" fillId="0" borderId="7" xfId="0" applyNumberFormat="1" applyFont="1" applyBorder="1" applyAlignment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6" fillId="0" borderId="7" xfId="0" applyFont="1" applyBorder="1" applyAlignment="1" applyProtection="1">
      <alignment vertical="center"/>
    </xf>
    <xf numFmtId="0" fontId="6" fillId="0" borderId="7" xfId="0" applyFont="1" applyBorder="1" applyAlignment="1">
      <alignment vertical="center"/>
      <protection locked="0"/>
    </xf>
    <xf numFmtId="0" fontId="8" fillId="0" borderId="7" xfId="0" applyFont="1" applyBorder="1" applyAlignment="1">
      <alignment vertical="center"/>
      <protection locked="0"/>
    </xf>
    <xf numFmtId="0" fontId="8" fillId="0" borderId="4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vertical="center"/>
      <protection locked="0"/>
    </xf>
    <xf numFmtId="0" fontId="8" fillId="0" borderId="11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horizontal="left" vertical="center"/>
      <protection locked="0"/>
    </xf>
    <xf numFmtId="0" fontId="22" fillId="0" borderId="6" xfId="0" applyFont="1" applyBorder="1" applyAlignment="1">
      <alignment vertical="center"/>
      <protection locked="0"/>
    </xf>
    <xf numFmtId="0" fontId="23" fillId="0" borderId="6" xfId="0" applyFont="1" applyBorder="1" applyAlignment="1">
      <alignment horizontal="center" vertical="center"/>
      <protection locked="0"/>
    </xf>
    <xf numFmtId="176" fontId="23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 applyProtection="1">
      <alignment horizontal="center" vertical="center"/>
    </xf>
    <xf numFmtId="0" fontId="24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</xf>
    <xf numFmtId="0" fontId="3" fillId="0" borderId="7" xfId="0" applyFont="1" applyBorder="1" applyAlignment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</xf>
    <xf numFmtId="0" fontId="3" fillId="0" borderId="7" xfId="0" applyFont="1" applyBorder="1" applyAlignment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</xf>
    <xf numFmtId="0" fontId="26" fillId="0" borderId="0" xfId="0" applyFont="1" applyAlignment="1" applyProtection="1"/>
    <xf numFmtId="0" fontId="27" fillId="0" borderId="0" xfId="0" applyFont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0" xfId="0" applyFont="1" applyBorder="1" applyAlignment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vertical="center" wrapText="1"/>
    </xf>
    <xf numFmtId="0" fontId="6" fillId="0" borderId="11" xfId="0" applyFont="1" applyBorder="1" applyAlignment="1" applyProtection="1">
      <alignment vertical="center" wrapText="1"/>
    </xf>
    <xf numFmtId="0" fontId="6" fillId="0" borderId="11" xfId="0" applyFont="1" applyBorder="1" applyAlignment="1" applyProtection="1">
      <alignment horizontal="left" vertical="center" wrapText="1" indent="1"/>
    </xf>
    <xf numFmtId="0" fontId="6" fillId="0" borderId="6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vertical="center"/>
    </xf>
    <xf numFmtId="0" fontId="24" fillId="0" borderId="0" xfId="0" applyFont="1" applyProtection="1">
      <alignment vertical="top"/>
    </xf>
    <xf numFmtId="0" fontId="27" fillId="0" borderId="0" xfId="0" applyFont="1" applyAlignment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3" fillId="2" borderId="4" xfId="0" applyFont="1" applyFill="1" applyBorder="1" applyAlignment="1">
      <alignment horizontal="center" vertical="center" wrapText="1"/>
      <protection locked="0"/>
    </xf>
    <xf numFmtId="0" fontId="28" fillId="0" borderId="0" xfId="0" applyFont="1" applyAlignment="1" applyProtection="1">
      <alignment horizontal="center" vertical="top"/>
    </xf>
    <xf numFmtId="0" fontId="29" fillId="0" borderId="0" xfId="0" applyFont="1" applyAlignment="1" applyProtection="1">
      <alignment horizontal="center" vertical="center"/>
    </xf>
    <xf numFmtId="0" fontId="8" fillId="0" borderId="7" xfId="0" applyFont="1" applyBorder="1" applyAlignment="1">
      <alignment horizontal="left" vertical="center"/>
      <protection locked="0"/>
    </xf>
    <xf numFmtId="0" fontId="30" fillId="0" borderId="6" xfId="0" applyFont="1" applyBorder="1" applyAlignment="1" applyProtection="1">
      <alignment horizontal="center" vertical="center"/>
    </xf>
    <xf numFmtId="0" fontId="30" fillId="0" borderId="7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/>
    </xf>
    <xf numFmtId="0" fontId="30" fillId="0" borderId="6" xfId="0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 quotePrefix="1">
      <alignment horizontal="left" vertical="center" wrapText="1" indent="2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8"/>
  <sheetViews>
    <sheetView showZeros="0" workbookViewId="0">
      <pane ySplit="1" topLeftCell="A31" activePane="bottomLeft" state="frozen"/>
      <selection/>
      <selection pane="bottomLeft" activeCell="I46" sqref="I46"/>
    </sheetView>
  </sheetViews>
  <sheetFormatPr defaultColWidth="9.13636363636364" defaultRowHeight="12" customHeight="1" outlineLevelCol="3"/>
  <cols>
    <col min="1" max="1" width="31.8545454545455" customWidth="1"/>
    <col min="2" max="2" width="35.5727272727273" customWidth="1"/>
    <col min="3" max="3" width="36.5727272727273" customWidth="1"/>
    <col min="4" max="4" width="33.8545454545455" customWidth="1"/>
  </cols>
  <sheetData>
    <row r="1" customHeight="1" spans="1:4">
      <c r="A1" s="1"/>
      <c r="B1" s="1"/>
      <c r="C1" s="1"/>
      <c r="D1" s="1"/>
    </row>
    <row r="2" ht="15" customHeight="1" spans="4:4">
      <c r="D2" s="40" t="s">
        <v>0</v>
      </c>
    </row>
    <row r="3" ht="36" customHeight="1" spans="1:4">
      <c r="A3" s="6" t="str">
        <f>"2025"&amp;"年部门财务收支预算总表"</f>
        <v>2025年部门财务收支预算总表</v>
      </c>
      <c r="B3" s="204"/>
      <c r="C3" s="204"/>
      <c r="D3" s="204"/>
    </row>
    <row r="4" ht="18.75" customHeight="1" spans="1:4">
      <c r="A4" s="42" t="str">
        <f>"单位名称："&amp;"中国共产党耿马傣族佤族自治县委员会统一战线工作部"</f>
        <v>单位名称：中国共产党耿马傣族佤族自治县委员会统一战线工作部</v>
      </c>
      <c r="B4" s="205"/>
      <c r="C4" s="205"/>
      <c r="D4" s="40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2" t="s">
        <v>4</v>
      </c>
      <c r="B6" s="32" t="str">
        <f t="shared" ref="B6:D6" si="0">"2025"&amp;"年预算数"</f>
        <v>2025年预算数</v>
      </c>
      <c r="C6" s="32" t="s">
        <v>5</v>
      </c>
      <c r="D6" s="32" t="str">
        <f t="shared" si="0"/>
        <v>2025年预算数</v>
      </c>
    </row>
    <row r="7" ht="18.75" customHeight="1" spans="1:4">
      <c r="A7" s="34"/>
      <c r="B7" s="34"/>
      <c r="C7" s="34"/>
      <c r="D7" s="34"/>
    </row>
    <row r="8" ht="18.75" customHeight="1" spans="1:4">
      <c r="A8" s="132" t="s">
        <v>6</v>
      </c>
      <c r="B8" s="24">
        <v>1976720.31</v>
      </c>
      <c r="C8" s="132" t="s">
        <v>7</v>
      </c>
      <c r="D8" s="24">
        <v>1594538.18</v>
      </c>
    </row>
    <row r="9" ht="18.75" customHeight="1" spans="1:4">
      <c r="A9" s="132" t="s">
        <v>8</v>
      </c>
      <c r="B9" s="24"/>
      <c r="C9" s="132" t="s">
        <v>9</v>
      </c>
      <c r="D9" s="24"/>
    </row>
    <row r="10" ht="18.75" customHeight="1" spans="1:4">
      <c r="A10" s="132" t="s">
        <v>10</v>
      </c>
      <c r="B10" s="24"/>
      <c r="C10" s="132" t="s">
        <v>11</v>
      </c>
      <c r="D10" s="24"/>
    </row>
    <row r="11" ht="18.75" customHeight="1" spans="1:4">
      <c r="A11" s="132" t="s">
        <v>12</v>
      </c>
      <c r="B11" s="24"/>
      <c r="C11" s="132" t="s">
        <v>13</v>
      </c>
      <c r="D11" s="24"/>
    </row>
    <row r="12" ht="18.75" customHeight="1" spans="1:4">
      <c r="A12" s="206" t="s">
        <v>14</v>
      </c>
      <c r="B12" s="24"/>
      <c r="C12" s="164" t="s">
        <v>15</v>
      </c>
      <c r="D12" s="24"/>
    </row>
    <row r="13" ht="18.75" customHeight="1" spans="1:4">
      <c r="A13" s="167" t="s">
        <v>16</v>
      </c>
      <c r="B13" s="24"/>
      <c r="C13" s="166" t="s">
        <v>17</v>
      </c>
      <c r="D13" s="24"/>
    </row>
    <row r="14" ht="18.75" customHeight="1" spans="1:4">
      <c r="A14" s="167" t="s">
        <v>18</v>
      </c>
      <c r="B14" s="24"/>
      <c r="C14" s="166" t="s">
        <v>19</v>
      </c>
      <c r="D14" s="24"/>
    </row>
    <row r="15" ht="18.75" customHeight="1" spans="1:4">
      <c r="A15" s="167" t="s">
        <v>20</v>
      </c>
      <c r="B15" s="24"/>
      <c r="C15" s="166" t="s">
        <v>21</v>
      </c>
      <c r="D15" s="24">
        <v>218279.04</v>
      </c>
    </row>
    <row r="16" ht="18.75" customHeight="1" spans="1:4">
      <c r="A16" s="167" t="s">
        <v>22</v>
      </c>
      <c r="B16" s="24"/>
      <c r="C16" s="166" t="s">
        <v>23</v>
      </c>
      <c r="D16" s="24">
        <v>63553.81</v>
      </c>
    </row>
    <row r="17" ht="18.75" customHeight="1" spans="1:4">
      <c r="A17" s="167" t="s">
        <v>24</v>
      </c>
      <c r="B17" s="24"/>
      <c r="C17" s="167" t="s">
        <v>25</v>
      </c>
      <c r="D17" s="24"/>
    </row>
    <row r="18" ht="18.75" customHeight="1" spans="1:4">
      <c r="A18" s="167" t="s">
        <v>26</v>
      </c>
      <c r="B18" s="24"/>
      <c r="C18" s="167" t="s">
        <v>27</v>
      </c>
      <c r="D18" s="24"/>
    </row>
    <row r="19" ht="18.75" customHeight="1" spans="1:4">
      <c r="A19" s="168" t="s">
        <v>26</v>
      </c>
      <c r="B19" s="24"/>
      <c r="C19" s="166" t="s">
        <v>28</v>
      </c>
      <c r="D19" s="24"/>
    </row>
    <row r="20" ht="18.75" customHeight="1" spans="1:4">
      <c r="A20" s="168" t="s">
        <v>26</v>
      </c>
      <c r="B20" s="24"/>
      <c r="C20" s="166" t="s">
        <v>29</v>
      </c>
      <c r="D20" s="24"/>
    </row>
    <row r="21" ht="18.75" customHeight="1" spans="1:4">
      <c r="A21" s="168" t="s">
        <v>26</v>
      </c>
      <c r="B21" s="24"/>
      <c r="C21" s="166" t="s">
        <v>30</v>
      </c>
      <c r="D21" s="24"/>
    </row>
    <row r="22" ht="18.75" customHeight="1" spans="1:4">
      <c r="A22" s="168" t="s">
        <v>26</v>
      </c>
      <c r="B22" s="24"/>
      <c r="C22" s="166" t="s">
        <v>31</v>
      </c>
      <c r="D22" s="24"/>
    </row>
    <row r="23" ht="18.75" customHeight="1" spans="1:4">
      <c r="A23" s="168" t="s">
        <v>26</v>
      </c>
      <c r="B23" s="24"/>
      <c r="C23" s="166" t="s">
        <v>32</v>
      </c>
      <c r="D23" s="24"/>
    </row>
    <row r="24" ht="18.75" customHeight="1" spans="1:4">
      <c r="A24" s="168" t="s">
        <v>26</v>
      </c>
      <c r="B24" s="24"/>
      <c r="C24" s="166" t="s">
        <v>33</v>
      </c>
      <c r="D24" s="24"/>
    </row>
    <row r="25" ht="18.75" customHeight="1" spans="1:4">
      <c r="A25" s="168" t="s">
        <v>26</v>
      </c>
      <c r="B25" s="24"/>
      <c r="C25" s="166" t="s">
        <v>34</v>
      </c>
      <c r="D25" s="24"/>
    </row>
    <row r="26" ht="18.75" customHeight="1" spans="1:4">
      <c r="A26" s="168" t="s">
        <v>26</v>
      </c>
      <c r="B26" s="24"/>
      <c r="C26" s="166" t="s">
        <v>35</v>
      </c>
      <c r="D26" s="24">
        <v>100349.28</v>
      </c>
    </row>
    <row r="27" ht="18.75" customHeight="1" spans="1:4">
      <c r="A27" s="168" t="s">
        <v>26</v>
      </c>
      <c r="B27" s="24"/>
      <c r="C27" s="166" t="s">
        <v>36</v>
      </c>
      <c r="D27" s="24"/>
    </row>
    <row r="28" ht="18.75" customHeight="1" spans="1:4">
      <c r="A28" s="168" t="s">
        <v>26</v>
      </c>
      <c r="B28" s="24"/>
      <c r="C28" s="166" t="s">
        <v>37</v>
      </c>
      <c r="D28" s="24"/>
    </row>
    <row r="29" ht="18.75" customHeight="1" spans="1:4">
      <c r="A29" s="168" t="s">
        <v>26</v>
      </c>
      <c r="B29" s="24"/>
      <c r="C29" s="166" t="s">
        <v>38</v>
      </c>
      <c r="D29" s="24"/>
    </row>
    <row r="30" ht="18.75" customHeight="1" spans="1:4">
      <c r="A30" s="168" t="s">
        <v>26</v>
      </c>
      <c r="B30" s="24"/>
      <c r="C30" s="166" t="s">
        <v>39</v>
      </c>
      <c r="D30" s="24"/>
    </row>
    <row r="31" ht="18.75" customHeight="1" spans="1:4">
      <c r="A31" s="169" t="s">
        <v>26</v>
      </c>
      <c r="B31" s="24"/>
      <c r="C31" s="167" t="s">
        <v>40</v>
      </c>
      <c r="D31" s="24"/>
    </row>
    <row r="32" ht="18.75" customHeight="1" spans="1:4">
      <c r="A32" s="169" t="s">
        <v>26</v>
      </c>
      <c r="B32" s="24"/>
      <c r="C32" s="167" t="s">
        <v>41</v>
      </c>
      <c r="D32" s="24"/>
    </row>
    <row r="33" ht="18.75" customHeight="1" spans="1:4">
      <c r="A33" s="169" t="s">
        <v>26</v>
      </c>
      <c r="B33" s="24"/>
      <c r="C33" s="167" t="s">
        <v>42</v>
      </c>
      <c r="D33" s="24"/>
    </row>
    <row r="34" ht="18.75" customHeight="1" spans="1:4">
      <c r="A34" s="207" t="s">
        <v>43</v>
      </c>
      <c r="B34" s="170">
        <f>SUM(B8:B12)</f>
        <v>1976720.31</v>
      </c>
      <c r="C34" s="208" t="s">
        <v>44</v>
      </c>
      <c r="D34" s="170">
        <v>1976720.31</v>
      </c>
    </row>
    <row r="35" ht="18.75" customHeight="1" spans="1:4">
      <c r="A35" s="209" t="s">
        <v>45</v>
      </c>
      <c r="B35" s="24"/>
      <c r="C35" s="132" t="s">
        <v>46</v>
      </c>
      <c r="D35" s="24"/>
    </row>
    <row r="36" ht="18.75" customHeight="1" spans="1:4">
      <c r="A36" s="209" t="s">
        <v>47</v>
      </c>
      <c r="B36" s="24"/>
      <c r="C36" s="132" t="s">
        <v>47</v>
      </c>
      <c r="D36" s="24"/>
    </row>
    <row r="37" ht="18.75" customHeight="1" spans="1:4">
      <c r="A37" s="209" t="s">
        <v>48</v>
      </c>
      <c r="B37" s="24"/>
      <c r="C37" s="132" t="s">
        <v>49</v>
      </c>
      <c r="D37" s="24"/>
    </row>
    <row r="38" ht="18.75" customHeight="1" spans="1:4">
      <c r="A38" s="210" t="s">
        <v>50</v>
      </c>
      <c r="B38" s="170">
        <f t="shared" ref="B38:D38" si="1">B34+B35</f>
        <v>1976720.31</v>
      </c>
      <c r="C38" s="208" t="s">
        <v>51</v>
      </c>
      <c r="D38" s="170">
        <f t="shared" si="1"/>
        <v>1976720.31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A11" sqref="A11"/>
    </sheetView>
  </sheetViews>
  <sheetFormatPr defaultColWidth="9.13636363636364" defaultRowHeight="14.25" customHeight="1" outlineLevelCol="5"/>
  <cols>
    <col min="1" max="1" width="32.1363636363636" customWidth="1"/>
    <col min="2" max="2" width="16.8545454545455" customWidth="1"/>
    <col min="3" max="3" width="32.1363636363636" customWidth="1"/>
    <col min="4" max="6" width="28.5727272727273" customWidth="1"/>
  </cols>
  <sheetData>
    <row r="1" customHeight="1" spans="1:6">
      <c r="A1" s="1"/>
      <c r="B1" s="1"/>
      <c r="C1" s="1"/>
      <c r="D1" s="1"/>
      <c r="E1" s="1"/>
      <c r="F1" s="1"/>
    </row>
    <row r="2" ht="15" customHeight="1" spans="1:6">
      <c r="A2" s="100">
        <v>1</v>
      </c>
      <c r="B2" s="101">
        <v>0</v>
      </c>
      <c r="C2" s="100">
        <v>1</v>
      </c>
      <c r="D2" s="102"/>
      <c r="E2" s="102"/>
      <c r="F2" s="40" t="s">
        <v>381</v>
      </c>
    </row>
    <row r="3" ht="32.25" customHeight="1" spans="1:6">
      <c r="A3" s="103" t="str">
        <f>"2025"&amp;"年部门政府性基金预算支出预算表"</f>
        <v>2025年部门政府性基金预算支出预算表</v>
      </c>
      <c r="B3" s="104" t="s">
        <v>382</v>
      </c>
      <c r="C3" s="105"/>
      <c r="D3" s="106"/>
      <c r="E3" s="106"/>
      <c r="F3" s="106"/>
    </row>
    <row r="4" ht="18.75" customHeight="1" spans="1:6">
      <c r="A4" s="8" t="str">
        <f>"单位名称："&amp;"中国共产党耿马傣族佤族自治县委员会统一战线工作部"</f>
        <v>单位名称：中国共产党耿马傣族佤族自治县委员会统一战线工作部</v>
      </c>
      <c r="B4" s="8" t="s">
        <v>383</v>
      </c>
      <c r="C4" s="100"/>
      <c r="D4" s="102"/>
      <c r="E4" s="102"/>
      <c r="F4" s="40" t="s">
        <v>1</v>
      </c>
    </row>
    <row r="5" ht="18.75" customHeight="1" spans="1:6">
      <c r="A5" s="107" t="s">
        <v>181</v>
      </c>
      <c r="B5" s="108" t="s">
        <v>73</v>
      </c>
      <c r="C5" s="109" t="s">
        <v>74</v>
      </c>
      <c r="D5" s="14" t="s">
        <v>384</v>
      </c>
      <c r="E5" s="14"/>
      <c r="F5" s="15"/>
    </row>
    <row r="6" ht="18.75" customHeight="1" spans="1:6">
      <c r="A6" s="110"/>
      <c r="B6" s="111"/>
      <c r="C6" s="96"/>
      <c r="D6" s="95" t="s">
        <v>55</v>
      </c>
      <c r="E6" s="95" t="s">
        <v>75</v>
      </c>
      <c r="F6" s="95" t="s">
        <v>76</v>
      </c>
    </row>
    <row r="7" ht="18.75" customHeight="1" spans="1:6">
      <c r="A7" s="110">
        <v>1</v>
      </c>
      <c r="B7" s="112" t="s">
        <v>148</v>
      </c>
      <c r="C7" s="96">
        <v>3</v>
      </c>
      <c r="D7" s="95">
        <v>4</v>
      </c>
      <c r="E7" s="95">
        <v>5</v>
      </c>
      <c r="F7" s="95">
        <v>6</v>
      </c>
    </row>
    <row r="8" ht="18.75" customHeight="1" spans="1:6">
      <c r="A8" s="113"/>
      <c r="B8" s="83"/>
      <c r="C8" s="83"/>
      <c r="D8" s="24"/>
      <c r="E8" s="24"/>
      <c r="F8" s="24"/>
    </row>
    <row r="9" ht="18.75" customHeight="1" spans="1:6">
      <c r="A9" s="113"/>
      <c r="B9" s="83"/>
      <c r="C9" s="83"/>
      <c r="D9" s="24"/>
      <c r="E9" s="24"/>
      <c r="F9" s="24"/>
    </row>
    <row r="10" ht="18.75" customHeight="1" spans="1:6">
      <c r="A10" s="114" t="s">
        <v>106</v>
      </c>
      <c r="B10" s="115" t="s">
        <v>106</v>
      </c>
      <c r="C10" s="116" t="s">
        <v>106</v>
      </c>
      <c r="D10" s="24"/>
      <c r="E10" s="24"/>
      <c r="F10" s="24"/>
    </row>
    <row r="11" customHeight="1" spans="1:1">
      <c r="A11" t="s">
        <v>385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3"/>
  <sheetViews>
    <sheetView showZeros="0" workbookViewId="0">
      <pane ySplit="1" topLeftCell="A2" activePane="bottomLeft" state="frozen"/>
      <selection/>
      <selection pane="bottomLeft" activeCell="I46" sqref="I46"/>
    </sheetView>
  </sheetViews>
  <sheetFormatPr defaultColWidth="9.13636363636364" defaultRowHeight="14.25" customHeight="1"/>
  <cols>
    <col min="1" max="1" width="39.1363636363636" customWidth="1"/>
    <col min="2" max="2" width="21.7090909090909" customWidth="1"/>
    <col min="3" max="3" width="35.2818181818182" customWidth="1"/>
    <col min="4" max="4" width="7.70909090909091" customWidth="1"/>
    <col min="5" max="5" width="10.2818181818182" customWidth="1"/>
    <col min="6" max="17" width="16.5727272727273" customWidth="1"/>
  </cols>
  <sheetData>
    <row r="1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5" customHeight="1" spans="1:17">
      <c r="A2" s="31"/>
      <c r="B2" s="31"/>
      <c r="C2" s="31"/>
      <c r="D2" s="31"/>
      <c r="E2" s="31"/>
      <c r="F2" s="31"/>
      <c r="G2" s="31"/>
      <c r="H2" s="31"/>
      <c r="I2" s="31"/>
      <c r="J2" s="31"/>
      <c r="O2" s="39"/>
      <c r="P2" s="39"/>
      <c r="Q2" s="40" t="s">
        <v>386</v>
      </c>
    </row>
    <row r="3" ht="35.25" customHeight="1" spans="1:17">
      <c r="A3" s="59" t="str">
        <f>"2025"&amp;"年部门政府采购预算表"</f>
        <v>2025年部门政府采购预算表</v>
      </c>
      <c r="B3" s="7"/>
      <c r="C3" s="7"/>
      <c r="D3" s="7"/>
      <c r="E3" s="7"/>
      <c r="F3" s="7"/>
      <c r="G3" s="7"/>
      <c r="H3" s="7"/>
      <c r="I3" s="7"/>
      <c r="J3" s="7"/>
      <c r="K3" s="52"/>
      <c r="L3" s="7"/>
      <c r="M3" s="7"/>
      <c r="N3" s="7"/>
      <c r="O3" s="52"/>
      <c r="P3" s="52"/>
      <c r="Q3" s="7"/>
    </row>
    <row r="4" ht="18.75" customHeight="1" spans="1:17">
      <c r="A4" s="42" t="str">
        <f>"单位名称："&amp;"中国共产党耿马傣族佤族自治县委员会统一战线工作部"</f>
        <v>单位名称：中国共产党耿马傣族佤族自治县委员会统一战线工作部</v>
      </c>
      <c r="B4" s="94"/>
      <c r="C4" s="94"/>
      <c r="D4" s="94"/>
      <c r="E4" s="94"/>
      <c r="F4" s="94"/>
      <c r="G4" s="94"/>
      <c r="H4" s="94"/>
      <c r="I4" s="94"/>
      <c r="J4" s="94"/>
      <c r="O4" s="64"/>
      <c r="P4" s="64"/>
      <c r="Q4" s="40" t="s">
        <v>168</v>
      </c>
    </row>
    <row r="5" ht="18.75" customHeight="1" spans="1:17">
      <c r="A5" s="12" t="s">
        <v>387</v>
      </c>
      <c r="B5" s="73" t="s">
        <v>388</v>
      </c>
      <c r="C5" s="73" t="s">
        <v>389</v>
      </c>
      <c r="D5" s="73" t="s">
        <v>390</v>
      </c>
      <c r="E5" s="73" t="s">
        <v>391</v>
      </c>
      <c r="F5" s="73" t="s">
        <v>392</v>
      </c>
      <c r="G5" s="45" t="s">
        <v>188</v>
      </c>
      <c r="H5" s="45"/>
      <c r="I5" s="45"/>
      <c r="J5" s="45"/>
      <c r="K5" s="75"/>
      <c r="L5" s="45"/>
      <c r="M5" s="45"/>
      <c r="N5" s="45"/>
      <c r="O5" s="65"/>
      <c r="P5" s="75"/>
      <c r="Q5" s="46"/>
    </row>
    <row r="6" ht="18.75" customHeight="1" spans="1:17">
      <c r="A6" s="17"/>
      <c r="B6" s="76"/>
      <c r="C6" s="76"/>
      <c r="D6" s="76"/>
      <c r="E6" s="76"/>
      <c r="F6" s="76"/>
      <c r="G6" s="76" t="s">
        <v>55</v>
      </c>
      <c r="H6" s="76" t="s">
        <v>58</v>
      </c>
      <c r="I6" s="76" t="s">
        <v>393</v>
      </c>
      <c r="J6" s="76" t="s">
        <v>394</v>
      </c>
      <c r="K6" s="77" t="s">
        <v>395</v>
      </c>
      <c r="L6" s="90" t="s">
        <v>78</v>
      </c>
      <c r="M6" s="90"/>
      <c r="N6" s="90"/>
      <c r="O6" s="91"/>
      <c r="P6" s="92"/>
      <c r="Q6" s="78"/>
    </row>
    <row r="7" ht="30" customHeight="1" spans="1:17">
      <c r="A7" s="19"/>
      <c r="B7" s="78"/>
      <c r="C7" s="78"/>
      <c r="D7" s="78"/>
      <c r="E7" s="78"/>
      <c r="F7" s="78"/>
      <c r="G7" s="78"/>
      <c r="H7" s="78" t="s">
        <v>57</v>
      </c>
      <c r="I7" s="78"/>
      <c r="J7" s="78"/>
      <c r="K7" s="79"/>
      <c r="L7" s="78" t="s">
        <v>57</v>
      </c>
      <c r="M7" s="78" t="s">
        <v>64</v>
      </c>
      <c r="N7" s="78" t="s">
        <v>196</v>
      </c>
      <c r="O7" s="93" t="s">
        <v>66</v>
      </c>
      <c r="P7" s="79" t="s">
        <v>67</v>
      </c>
      <c r="Q7" s="78" t="s">
        <v>68</v>
      </c>
    </row>
    <row r="8" ht="18.75" customHeight="1" spans="1:17">
      <c r="A8" s="34">
        <v>1</v>
      </c>
      <c r="B8" s="95">
        <v>2</v>
      </c>
      <c r="C8" s="95">
        <v>3</v>
      </c>
      <c r="D8" s="95">
        <v>4</v>
      </c>
      <c r="E8" s="95">
        <v>5</v>
      </c>
      <c r="F8" s="95">
        <v>6</v>
      </c>
      <c r="G8" s="96">
        <v>7</v>
      </c>
      <c r="H8" s="96">
        <v>8</v>
      </c>
      <c r="I8" s="96">
        <v>9</v>
      </c>
      <c r="J8" s="96">
        <v>10</v>
      </c>
      <c r="K8" s="96">
        <v>11</v>
      </c>
      <c r="L8" s="96">
        <v>12</v>
      </c>
      <c r="M8" s="96">
        <v>13</v>
      </c>
      <c r="N8" s="96">
        <v>14</v>
      </c>
      <c r="O8" s="96">
        <v>15</v>
      </c>
      <c r="P8" s="96">
        <v>16</v>
      </c>
      <c r="Q8" s="96">
        <v>17</v>
      </c>
    </row>
    <row r="9" ht="18.75" customHeight="1" spans="1:17">
      <c r="A9" s="81" t="s">
        <v>70</v>
      </c>
      <c r="B9" s="82"/>
      <c r="C9" s="82"/>
      <c r="D9" s="82"/>
      <c r="E9" s="97"/>
      <c r="F9" s="24"/>
      <c r="G9" s="24">
        <v>17900</v>
      </c>
      <c r="H9" s="24">
        <v>17900</v>
      </c>
      <c r="I9" s="24"/>
      <c r="J9" s="24"/>
      <c r="K9" s="24"/>
      <c r="L9" s="24"/>
      <c r="M9" s="24"/>
      <c r="N9" s="24"/>
      <c r="O9" s="24"/>
      <c r="P9" s="24"/>
      <c r="Q9" s="24"/>
    </row>
    <row r="10" ht="18.75" customHeight="1" spans="1:17">
      <c r="A10" s="98" t="s">
        <v>70</v>
      </c>
      <c r="B10" s="82"/>
      <c r="C10" s="82"/>
      <c r="D10" s="82"/>
      <c r="E10" s="99"/>
      <c r="F10" s="24"/>
      <c r="G10" s="24">
        <v>17900</v>
      </c>
      <c r="H10" s="24">
        <v>17900</v>
      </c>
      <c r="I10" s="24"/>
      <c r="J10" s="24"/>
      <c r="K10" s="24"/>
      <c r="L10" s="24"/>
      <c r="M10" s="24"/>
      <c r="N10" s="24"/>
      <c r="O10" s="24"/>
      <c r="P10" s="24"/>
      <c r="Q10" s="24"/>
    </row>
    <row r="11" ht="18.75" customHeight="1" spans="1:17">
      <c r="A11" s="81" t="str">
        <f t="shared" ref="A11:A12" si="0">"    "&amp;"公务用车运行维护费"</f>
        <v>    公务用车运行维护费</v>
      </c>
      <c r="B11" s="82" t="s">
        <v>396</v>
      </c>
      <c r="C11" s="82" t="s">
        <v>397</v>
      </c>
      <c r="D11" s="82" t="s">
        <v>398</v>
      </c>
      <c r="E11" s="99">
        <v>1875</v>
      </c>
      <c r="F11" s="24"/>
      <c r="G11" s="24">
        <v>15000</v>
      </c>
      <c r="H11" s="24">
        <v>15000</v>
      </c>
      <c r="I11" s="24"/>
      <c r="J11" s="24"/>
      <c r="K11" s="24"/>
      <c r="L11" s="24"/>
      <c r="M11" s="24"/>
      <c r="N11" s="24"/>
      <c r="O11" s="24"/>
      <c r="P11" s="24"/>
      <c r="Q11" s="24"/>
    </row>
    <row r="12" ht="18.75" customHeight="1" spans="1:17">
      <c r="A12" s="81" t="str">
        <f t="shared" si="0"/>
        <v>    公务用车运行维护费</v>
      </c>
      <c r="B12" s="82" t="s">
        <v>399</v>
      </c>
      <c r="C12" s="82" t="s">
        <v>400</v>
      </c>
      <c r="D12" s="82" t="s">
        <v>401</v>
      </c>
      <c r="E12" s="99">
        <v>1</v>
      </c>
      <c r="F12" s="24"/>
      <c r="G12" s="24">
        <v>2900</v>
      </c>
      <c r="H12" s="24">
        <v>2900</v>
      </c>
      <c r="I12" s="24"/>
      <c r="J12" s="24"/>
      <c r="K12" s="24"/>
      <c r="L12" s="24"/>
      <c r="M12" s="24"/>
      <c r="N12" s="24"/>
      <c r="O12" s="24"/>
      <c r="P12" s="24"/>
      <c r="Q12" s="24"/>
    </row>
    <row r="13" ht="18.75" customHeight="1" spans="1:17">
      <c r="A13" s="84" t="s">
        <v>106</v>
      </c>
      <c r="B13" s="85"/>
      <c r="C13" s="85"/>
      <c r="D13" s="85"/>
      <c r="E13" s="97"/>
      <c r="F13" s="24"/>
      <c r="G13" s="24">
        <v>17900</v>
      </c>
      <c r="H13" s="24">
        <v>17900</v>
      </c>
      <c r="I13" s="24"/>
      <c r="J13" s="24"/>
      <c r="K13" s="24"/>
      <c r="L13" s="24"/>
      <c r="M13" s="24"/>
      <c r="N13" s="24"/>
      <c r="O13" s="24"/>
      <c r="P13" s="24"/>
      <c r="Q13" s="24"/>
    </row>
  </sheetData>
  <mergeCells count="16">
    <mergeCell ref="A3:Q3"/>
    <mergeCell ref="A4:F4"/>
    <mergeCell ref="G5:Q5"/>
    <mergeCell ref="L6:Q6"/>
    <mergeCell ref="A13:E13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2"/>
  <sheetViews>
    <sheetView showZeros="0" topLeftCell="B1" workbookViewId="0">
      <pane ySplit="1" topLeftCell="A2" activePane="bottomLeft" state="frozen"/>
      <selection/>
      <selection pane="bottomLeft" activeCell="B12" sqref="B12"/>
    </sheetView>
  </sheetViews>
  <sheetFormatPr defaultColWidth="9.13636363636364" defaultRowHeight="14.25" customHeight="1"/>
  <cols>
    <col min="1" max="1" width="31.4181818181818" customWidth="1"/>
    <col min="2" max="3" width="21.8545454545455" customWidth="1"/>
    <col min="4" max="14" width="19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" customHeight="1" spans="1:14">
      <c r="A2" s="63"/>
      <c r="B2" s="63"/>
      <c r="C2" s="68"/>
      <c r="D2" s="63"/>
      <c r="E2" s="63"/>
      <c r="F2" s="63"/>
      <c r="G2" s="63"/>
      <c r="H2" s="69"/>
      <c r="I2" s="63"/>
      <c r="J2" s="63"/>
      <c r="K2" s="63"/>
      <c r="L2" s="39"/>
      <c r="M2" s="87"/>
      <c r="N2" s="88" t="s">
        <v>402</v>
      </c>
    </row>
    <row r="3" ht="34.5" customHeight="1" spans="1:14">
      <c r="A3" s="41" t="str">
        <f>"2025"&amp;"年部门政府购买服务预算表"</f>
        <v>2025年部门政府购买服务预算表</v>
      </c>
      <c r="B3" s="70"/>
      <c r="C3" s="52"/>
      <c r="D3" s="70"/>
      <c r="E3" s="70"/>
      <c r="F3" s="70"/>
      <c r="G3" s="70"/>
      <c r="H3" s="71"/>
      <c r="I3" s="70"/>
      <c r="J3" s="70"/>
      <c r="K3" s="70"/>
      <c r="L3" s="52"/>
      <c r="M3" s="71"/>
      <c r="N3" s="70"/>
    </row>
    <row r="4" ht="18.75" customHeight="1" spans="1:14">
      <c r="A4" s="60" t="str">
        <f>"单位名称："&amp;"中国共产党耿马傣族佤族自治县委员会统一战线工作部"</f>
        <v>单位名称：中国共产党耿马傣族佤族自治县委员会统一战线工作部</v>
      </c>
      <c r="B4" s="61"/>
      <c r="C4" s="72"/>
      <c r="D4" s="61"/>
      <c r="E4" s="61"/>
      <c r="F4" s="61"/>
      <c r="G4" s="61"/>
      <c r="H4" s="69"/>
      <c r="I4" s="63"/>
      <c r="J4" s="63"/>
      <c r="K4" s="63"/>
      <c r="L4" s="64"/>
      <c r="M4" s="89"/>
      <c r="N4" s="88" t="s">
        <v>168</v>
      </c>
    </row>
    <row r="5" ht="18.75" customHeight="1" spans="1:14">
      <c r="A5" s="12" t="s">
        <v>387</v>
      </c>
      <c r="B5" s="73" t="s">
        <v>403</v>
      </c>
      <c r="C5" s="74" t="s">
        <v>404</v>
      </c>
      <c r="D5" s="45" t="s">
        <v>188</v>
      </c>
      <c r="E5" s="45"/>
      <c r="F5" s="45"/>
      <c r="G5" s="45"/>
      <c r="H5" s="75"/>
      <c r="I5" s="45"/>
      <c r="J5" s="45"/>
      <c r="K5" s="45"/>
      <c r="L5" s="65"/>
      <c r="M5" s="75"/>
      <c r="N5" s="46"/>
    </row>
    <row r="6" ht="18.75" customHeight="1" spans="1:14">
      <c r="A6" s="17"/>
      <c r="B6" s="76"/>
      <c r="C6" s="77"/>
      <c r="D6" s="76" t="s">
        <v>55</v>
      </c>
      <c r="E6" s="76" t="s">
        <v>58</v>
      </c>
      <c r="F6" s="76" t="s">
        <v>393</v>
      </c>
      <c r="G6" s="76" t="s">
        <v>394</v>
      </c>
      <c r="H6" s="77" t="s">
        <v>395</v>
      </c>
      <c r="I6" s="90" t="s">
        <v>78</v>
      </c>
      <c r="J6" s="90"/>
      <c r="K6" s="90"/>
      <c r="L6" s="91"/>
      <c r="M6" s="92"/>
      <c r="N6" s="78"/>
    </row>
    <row r="7" ht="26.25" customHeight="1" spans="1:14">
      <c r="A7" s="19"/>
      <c r="B7" s="78"/>
      <c r="C7" s="79"/>
      <c r="D7" s="78"/>
      <c r="E7" s="78"/>
      <c r="F7" s="78"/>
      <c r="G7" s="78"/>
      <c r="H7" s="79"/>
      <c r="I7" s="78" t="s">
        <v>57</v>
      </c>
      <c r="J7" s="78" t="s">
        <v>64</v>
      </c>
      <c r="K7" s="78" t="s">
        <v>196</v>
      </c>
      <c r="L7" s="93" t="s">
        <v>66</v>
      </c>
      <c r="M7" s="79" t="s">
        <v>67</v>
      </c>
      <c r="N7" s="78" t="s">
        <v>68</v>
      </c>
    </row>
    <row r="8" ht="18.75" customHeight="1" spans="1:14">
      <c r="A8" s="80">
        <v>1</v>
      </c>
      <c r="B8" s="80">
        <v>2</v>
      </c>
      <c r="C8" s="80">
        <v>3</v>
      </c>
      <c r="D8" s="80">
        <v>4</v>
      </c>
      <c r="E8" s="80">
        <v>5</v>
      </c>
      <c r="F8" s="80">
        <v>6</v>
      </c>
      <c r="G8" s="80">
        <v>7</v>
      </c>
      <c r="H8" s="80">
        <v>8</v>
      </c>
      <c r="I8" s="80">
        <v>9</v>
      </c>
      <c r="J8" s="80">
        <v>10</v>
      </c>
      <c r="K8" s="80">
        <v>11</v>
      </c>
      <c r="L8" s="80">
        <v>12</v>
      </c>
      <c r="M8" s="80">
        <v>13</v>
      </c>
      <c r="N8" s="80">
        <v>14</v>
      </c>
    </row>
    <row r="9" ht="18.75" customHeight="1" spans="1:14">
      <c r="A9" s="81"/>
      <c r="B9" s="82"/>
      <c r="C9" s="83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ht="18.75" customHeight="1" spans="1:14">
      <c r="A10" s="81"/>
      <c r="B10" s="82"/>
      <c r="C10" s="83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</row>
    <row r="11" ht="18.75" customHeight="1" spans="1:14">
      <c r="A11" s="84" t="s">
        <v>106</v>
      </c>
      <c r="B11" s="85"/>
      <c r="C11" s="86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</row>
    <row r="12" customHeight="1" spans="2:2">
      <c r="B12" t="s">
        <v>405</v>
      </c>
    </row>
  </sheetData>
  <mergeCells count="13">
    <mergeCell ref="A3:N3"/>
    <mergeCell ref="A4:C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9.13636363636364" defaultRowHeight="14.25" customHeight="1"/>
  <cols>
    <col min="1" max="1" width="37.7090909090909" customWidth="1"/>
    <col min="2" max="4" width="17.5727272727273" customWidth="1"/>
    <col min="5" max="9" width="15.7090909090909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ht="15" customHeight="1" spans="1:9">
      <c r="A2" s="31"/>
      <c r="B2" s="31"/>
      <c r="C2" s="31"/>
      <c r="D2" s="58"/>
      <c r="G2" s="39"/>
      <c r="H2" s="39"/>
      <c r="I2" s="39" t="s">
        <v>406</v>
      </c>
    </row>
    <row r="3" ht="27.75" customHeight="1" spans="1:9">
      <c r="A3" s="59" t="str">
        <f>"2025"&amp;"年县对下转移支付预算表"</f>
        <v>2025年县对下转移支付预算表</v>
      </c>
      <c r="B3" s="7"/>
      <c r="C3" s="7"/>
      <c r="D3" s="7"/>
      <c r="E3" s="7"/>
      <c r="F3" s="7"/>
      <c r="G3" s="52"/>
      <c r="H3" s="52"/>
      <c r="I3" s="7"/>
    </row>
    <row r="4" ht="18.75" customHeight="1" spans="1:9">
      <c r="A4" s="60" t="str">
        <f>"单位名称："&amp;"中国共产党耿马傣族佤族自治县委员会统一战线工作部"</f>
        <v>单位名称：中国共产党耿马傣族佤族自治县委员会统一战线工作部</v>
      </c>
      <c r="B4" s="61"/>
      <c r="C4" s="61"/>
      <c r="D4" s="62"/>
      <c r="E4" s="63"/>
      <c r="G4" s="64"/>
      <c r="H4" s="64"/>
      <c r="I4" s="39" t="s">
        <v>168</v>
      </c>
    </row>
    <row r="5" ht="18.75" customHeight="1" spans="1:9">
      <c r="A5" s="32" t="s">
        <v>407</v>
      </c>
      <c r="B5" s="13" t="s">
        <v>188</v>
      </c>
      <c r="C5" s="14"/>
      <c r="D5" s="14"/>
      <c r="E5" s="13" t="s">
        <v>408</v>
      </c>
      <c r="F5" s="14"/>
      <c r="G5" s="65"/>
      <c r="H5" s="65"/>
      <c r="I5" s="15"/>
    </row>
    <row r="6" ht="18.75" customHeight="1" spans="1:9">
      <c r="A6" s="34"/>
      <c r="B6" s="33" t="s">
        <v>55</v>
      </c>
      <c r="C6" s="12" t="s">
        <v>58</v>
      </c>
      <c r="D6" s="66" t="s">
        <v>409</v>
      </c>
      <c r="E6" s="67" t="s">
        <v>410</v>
      </c>
      <c r="F6" s="67" t="s">
        <v>410</v>
      </c>
      <c r="G6" s="67" t="s">
        <v>410</v>
      </c>
      <c r="H6" s="67" t="s">
        <v>410</v>
      </c>
      <c r="I6" s="67" t="s">
        <v>410</v>
      </c>
    </row>
    <row r="7" ht="18.75" customHeight="1" spans="1:9">
      <c r="A7" s="67">
        <v>1</v>
      </c>
      <c r="B7" s="67">
        <v>2</v>
      </c>
      <c r="C7" s="67">
        <v>3</v>
      </c>
      <c r="D7" s="67">
        <v>4</v>
      </c>
      <c r="E7" s="67">
        <v>5</v>
      </c>
      <c r="F7" s="67">
        <v>6</v>
      </c>
      <c r="G7" s="67">
        <v>7</v>
      </c>
      <c r="H7" s="67">
        <v>8</v>
      </c>
      <c r="I7" s="67">
        <v>9</v>
      </c>
    </row>
    <row r="8" ht="18.75" customHeight="1" spans="1:9">
      <c r="A8" s="35"/>
      <c r="B8" s="24"/>
      <c r="C8" s="24"/>
      <c r="D8" s="24"/>
      <c r="E8" s="24"/>
      <c r="F8" s="24"/>
      <c r="G8" s="24"/>
      <c r="H8" s="24"/>
      <c r="I8" s="24"/>
    </row>
    <row r="9" ht="18.75" customHeight="1" spans="1:9">
      <c r="A9" s="35"/>
      <c r="B9" s="24"/>
      <c r="C9" s="24"/>
      <c r="D9" s="24"/>
      <c r="E9" s="24"/>
      <c r="F9" s="24"/>
      <c r="G9" s="24"/>
      <c r="H9" s="24"/>
      <c r="I9" s="24"/>
    </row>
    <row r="10" customHeight="1" spans="1:1">
      <c r="A10" t="s">
        <v>411</v>
      </c>
    </row>
  </sheetData>
  <mergeCells count="5">
    <mergeCell ref="A3:I3"/>
    <mergeCell ref="A4:E4"/>
    <mergeCell ref="B5:D5"/>
    <mergeCell ref="E5:I5"/>
    <mergeCell ref="A5:A6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9" sqref="A9"/>
    </sheetView>
  </sheetViews>
  <sheetFormatPr defaultColWidth="9.13636363636364" defaultRowHeight="12" customHeight="1"/>
  <cols>
    <col min="1" max="1" width="34.2818181818182" customWidth="1"/>
    <col min="2" max="2" width="29" customWidth="1"/>
    <col min="3" max="5" width="23.5727272727273" customWidth="1"/>
    <col min="6" max="6" width="11.2818181818182" customWidth="1"/>
    <col min="7" max="7" width="25.1363636363636" customWidth="1"/>
    <col min="8" max="8" width="15.5727272727273" customWidth="1"/>
    <col min="9" max="9" width="13.4181818181818" customWidth="1"/>
    <col min="10" max="10" width="18.854545454545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39" t="s">
        <v>412</v>
      </c>
    </row>
    <row r="3" ht="36" customHeight="1" spans="1:10">
      <c r="A3" s="6" t="str">
        <f>"2025"&amp;"年县对下转移支付绩效目标表"</f>
        <v>2025年县对下转移支付绩效目标表</v>
      </c>
      <c r="B3" s="7"/>
      <c r="C3" s="7"/>
      <c r="D3" s="7"/>
      <c r="E3" s="7"/>
      <c r="F3" s="52"/>
      <c r="G3" s="7"/>
      <c r="H3" s="52"/>
      <c r="I3" s="52"/>
      <c r="J3" s="7"/>
    </row>
    <row r="4" ht="18.75" customHeight="1" spans="1:8">
      <c r="A4" s="8" t="str">
        <f>"单位名称："&amp;"中国共产党耿马傣族佤族自治县委员会统一战线工作部"</f>
        <v>单位名称：中国共产党耿马傣族佤族自治县委员会统一战线工作部</v>
      </c>
      <c r="B4" s="4"/>
      <c r="C4" s="4"/>
      <c r="D4" s="4"/>
      <c r="E4" s="4"/>
      <c r="F4" s="53"/>
      <c r="G4" s="4"/>
      <c r="H4" s="53"/>
    </row>
    <row r="5" ht="18.75" customHeight="1" spans="1:10">
      <c r="A5" s="47" t="s">
        <v>290</v>
      </c>
      <c r="B5" s="47" t="s">
        <v>291</v>
      </c>
      <c r="C5" s="47" t="s">
        <v>292</v>
      </c>
      <c r="D5" s="47" t="s">
        <v>293</v>
      </c>
      <c r="E5" s="47" t="s">
        <v>294</v>
      </c>
      <c r="F5" s="54" t="s">
        <v>295</v>
      </c>
      <c r="G5" s="47" t="s">
        <v>296</v>
      </c>
      <c r="H5" s="54" t="s">
        <v>297</v>
      </c>
      <c r="I5" s="54" t="s">
        <v>298</v>
      </c>
      <c r="J5" s="47" t="s">
        <v>299</v>
      </c>
    </row>
    <row r="6" ht="18.75" customHeight="1" spans="1:10">
      <c r="A6" s="47">
        <v>1</v>
      </c>
      <c r="B6" s="47">
        <v>2</v>
      </c>
      <c r="C6" s="47">
        <v>3</v>
      </c>
      <c r="D6" s="47">
        <v>4</v>
      </c>
      <c r="E6" s="47">
        <v>5</v>
      </c>
      <c r="F6" s="54">
        <v>6</v>
      </c>
      <c r="G6" s="47">
        <v>7</v>
      </c>
      <c r="H6" s="54">
        <v>8</v>
      </c>
      <c r="I6" s="54">
        <v>9</v>
      </c>
      <c r="J6" s="47">
        <v>10</v>
      </c>
    </row>
    <row r="7" ht="18.75" customHeight="1" spans="1:10">
      <c r="A7" s="22"/>
      <c r="B7" s="48"/>
      <c r="C7" s="48"/>
      <c r="D7" s="48"/>
      <c r="E7" s="55"/>
      <c r="F7" s="56"/>
      <c r="G7" s="55"/>
      <c r="H7" s="56"/>
      <c r="I7" s="56"/>
      <c r="J7" s="55"/>
    </row>
    <row r="8" ht="18.75" customHeight="1" spans="1:10">
      <c r="A8" s="22"/>
      <c r="B8" s="22"/>
      <c r="C8" s="22"/>
      <c r="D8" s="22"/>
      <c r="E8" s="22"/>
      <c r="F8" s="57"/>
      <c r="G8" s="22"/>
      <c r="H8" s="22"/>
      <c r="I8" s="22"/>
      <c r="J8" s="22"/>
    </row>
    <row r="9" customHeight="1" spans="1:1">
      <c r="A9" t="s">
        <v>411</v>
      </c>
    </row>
  </sheetData>
  <mergeCells count="2">
    <mergeCell ref="A3:J3"/>
    <mergeCell ref="A4:H4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9.13636363636364" defaultRowHeight="12" customHeight="1" outlineLevelCol="7"/>
  <cols>
    <col min="1" max="1" width="29" customWidth="1"/>
    <col min="2" max="2" width="18.7090909090909" customWidth="1"/>
    <col min="3" max="3" width="24.8545454545455" customWidth="1"/>
    <col min="4" max="4" width="23.5727272727273" customWidth="1"/>
    <col min="5" max="5" width="17.8545454545455" customWidth="1"/>
    <col min="6" max="6" width="23.5727272727273" customWidth="1"/>
    <col min="7" max="7" width="25.1363636363636" customWidth="1"/>
    <col min="8" max="8" width="18.8545454545455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5" customHeight="1" spans="1:8">
      <c r="A2" s="2"/>
      <c r="B2" s="2"/>
      <c r="C2" s="2"/>
      <c r="D2" s="2"/>
      <c r="E2" s="2"/>
      <c r="F2" s="2"/>
      <c r="G2" s="2"/>
      <c r="H2" s="40" t="s">
        <v>413</v>
      </c>
    </row>
    <row r="3" ht="34.5" customHeight="1" spans="1:8">
      <c r="A3" s="41" t="str">
        <f>"2025"&amp;"年新增资产配置表"</f>
        <v>2025年新增资产配置表</v>
      </c>
      <c r="B3" s="7"/>
      <c r="C3" s="7"/>
      <c r="D3" s="7"/>
      <c r="E3" s="7"/>
      <c r="F3" s="7"/>
      <c r="G3" s="7"/>
      <c r="H3" s="7"/>
    </row>
    <row r="4" ht="18.75" customHeight="1" spans="1:8">
      <c r="A4" s="42" t="str">
        <f>"单位名称："&amp;"中国共产党耿马傣族佤族自治县委员会统一战线工作部"</f>
        <v>单位名称：中国共产党耿马傣族佤族自治县委员会统一战线工作部</v>
      </c>
      <c r="B4" s="9"/>
      <c r="C4" s="4"/>
      <c r="H4" s="43" t="s">
        <v>168</v>
      </c>
    </row>
    <row r="5" ht="18.75" customHeight="1" spans="1:8">
      <c r="A5" s="12" t="s">
        <v>181</v>
      </c>
      <c r="B5" s="12" t="s">
        <v>414</v>
      </c>
      <c r="C5" s="12" t="s">
        <v>415</v>
      </c>
      <c r="D5" s="12" t="s">
        <v>416</v>
      </c>
      <c r="E5" s="12" t="s">
        <v>417</v>
      </c>
      <c r="F5" s="44" t="s">
        <v>418</v>
      </c>
      <c r="G5" s="45"/>
      <c r="H5" s="46"/>
    </row>
    <row r="6" ht="18.75" customHeight="1" spans="1:8">
      <c r="A6" s="19"/>
      <c r="B6" s="19"/>
      <c r="C6" s="19"/>
      <c r="D6" s="19"/>
      <c r="E6" s="19"/>
      <c r="F6" s="47" t="s">
        <v>391</v>
      </c>
      <c r="G6" s="47" t="s">
        <v>419</v>
      </c>
      <c r="H6" s="47" t="s">
        <v>420</v>
      </c>
    </row>
    <row r="7" ht="18.75" customHeight="1" spans="1:8">
      <c r="A7" s="47">
        <v>1</v>
      </c>
      <c r="B7" s="47">
        <v>2</v>
      </c>
      <c r="C7" s="47">
        <v>3</v>
      </c>
      <c r="D7" s="47">
        <v>4</v>
      </c>
      <c r="E7" s="47">
        <v>5</v>
      </c>
      <c r="F7" s="47">
        <v>6</v>
      </c>
      <c r="G7" s="47">
        <v>7</v>
      </c>
      <c r="H7" s="47">
        <v>8</v>
      </c>
    </row>
    <row r="8" ht="18.75" customHeight="1" spans="1:8">
      <c r="A8" s="48"/>
      <c r="B8" s="48"/>
      <c r="C8" s="35"/>
      <c r="D8" s="35"/>
      <c r="E8" s="35"/>
      <c r="F8" s="49"/>
      <c r="G8" s="24"/>
      <c r="H8" s="24"/>
    </row>
    <row r="9" ht="18.75" customHeight="1" spans="1:8">
      <c r="A9" s="27" t="s">
        <v>55</v>
      </c>
      <c r="B9" s="50"/>
      <c r="C9" s="50"/>
      <c r="D9" s="50"/>
      <c r="E9" s="51"/>
      <c r="F9" s="49"/>
      <c r="G9" s="24"/>
      <c r="H9" s="24"/>
    </row>
    <row r="10" customHeight="1" spans="1:1">
      <c r="A10" t="s">
        <v>421</v>
      </c>
    </row>
  </sheetData>
  <mergeCells count="9">
    <mergeCell ref="A3:H3"/>
    <mergeCell ref="A4:C4"/>
    <mergeCell ref="F5:H5"/>
    <mergeCell ref="A9:E9"/>
    <mergeCell ref="A5:A6"/>
    <mergeCell ref="B5:B6"/>
    <mergeCell ref="C5:C6"/>
    <mergeCell ref="D5:D6"/>
    <mergeCell ref="E5:E6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2"/>
  <sheetViews>
    <sheetView showZeros="0" tabSelected="1" workbookViewId="0">
      <pane ySplit="1" topLeftCell="A2" activePane="bottomLeft" state="frozen"/>
      <selection/>
      <selection pane="bottomLeft" activeCell="A12" sqref="A12"/>
    </sheetView>
  </sheetViews>
  <sheetFormatPr defaultColWidth="9.13636363636364" defaultRowHeight="14.25" customHeight="1"/>
  <cols>
    <col min="1" max="1" width="13.4181818181818" customWidth="1"/>
    <col min="2" max="2" width="43.8727272727273" customWidth="1"/>
    <col min="3" max="3" width="23.8545454545455" customWidth="1"/>
    <col min="4" max="4" width="11.1363636363636" customWidth="1"/>
    <col min="5" max="5" width="33.1636363636364" customWidth="1"/>
    <col min="6" max="6" width="9.85454545454546" customWidth="1"/>
    <col min="7" max="7" width="17.7090909090909" customWidth="1"/>
    <col min="8" max="11" width="15.4181818181818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5" customHeight="1" spans="4:11">
      <c r="D2" s="30"/>
      <c r="E2" s="30"/>
      <c r="F2" s="30"/>
      <c r="G2" s="30"/>
      <c r="H2" s="31"/>
      <c r="I2" s="31"/>
      <c r="J2" s="31"/>
      <c r="K2" s="39" t="s">
        <v>422</v>
      </c>
    </row>
    <row r="3" ht="42.75" customHeight="1" spans="1:11">
      <c r="A3" s="6" t="str">
        <f>"2025"&amp;"年转移支付补助项目支出预算表"</f>
        <v>2025年转移支付补助项目支出预算表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ht="18.75" customHeight="1" spans="1:11">
      <c r="A4" s="8" t="str">
        <f>"单位名称："&amp;"中国共产党耿马傣族佤族自治县委员会统一战线工作部"</f>
        <v>单位名称：中国共产党耿马傣族佤族自治县委员会统一战线工作部</v>
      </c>
      <c r="B4" s="9"/>
      <c r="C4" s="9"/>
      <c r="D4" s="9"/>
      <c r="E4" s="9"/>
      <c r="F4" s="9"/>
      <c r="G4" s="9"/>
      <c r="H4" s="10"/>
      <c r="I4" s="10"/>
      <c r="J4" s="10"/>
      <c r="K4" s="5" t="s">
        <v>168</v>
      </c>
    </row>
    <row r="5" ht="18.75" customHeight="1" spans="1:11">
      <c r="A5" s="11" t="s">
        <v>268</v>
      </c>
      <c r="B5" s="11" t="s">
        <v>183</v>
      </c>
      <c r="C5" s="11" t="s">
        <v>269</v>
      </c>
      <c r="D5" s="12" t="s">
        <v>184</v>
      </c>
      <c r="E5" s="12" t="s">
        <v>185</v>
      </c>
      <c r="F5" s="12" t="s">
        <v>270</v>
      </c>
      <c r="G5" s="12" t="s">
        <v>271</v>
      </c>
      <c r="H5" s="32" t="s">
        <v>55</v>
      </c>
      <c r="I5" s="13" t="s">
        <v>423</v>
      </c>
      <c r="J5" s="14"/>
      <c r="K5" s="15"/>
    </row>
    <row r="6" ht="18.75" customHeight="1" spans="1:11">
      <c r="A6" s="16"/>
      <c r="B6" s="16"/>
      <c r="C6" s="16"/>
      <c r="D6" s="17"/>
      <c r="E6" s="17"/>
      <c r="F6" s="17"/>
      <c r="G6" s="17"/>
      <c r="H6" s="33"/>
      <c r="I6" s="12" t="s">
        <v>58</v>
      </c>
      <c r="J6" s="12" t="s">
        <v>59</v>
      </c>
      <c r="K6" s="12" t="s">
        <v>60</v>
      </c>
    </row>
    <row r="7" ht="18.75" customHeight="1" spans="1:11">
      <c r="A7" s="18"/>
      <c r="B7" s="18"/>
      <c r="C7" s="18"/>
      <c r="D7" s="19"/>
      <c r="E7" s="19"/>
      <c r="F7" s="19"/>
      <c r="G7" s="19"/>
      <c r="H7" s="34"/>
      <c r="I7" s="19" t="s">
        <v>57</v>
      </c>
      <c r="J7" s="19"/>
      <c r="K7" s="19"/>
    </row>
    <row r="8" ht="18.7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1">
        <v>10</v>
      </c>
      <c r="K8" s="21">
        <v>11</v>
      </c>
    </row>
    <row r="9" ht="18.75" customHeight="1" spans="1:11">
      <c r="A9" s="35"/>
      <c r="B9" s="22"/>
      <c r="C9" s="35"/>
      <c r="D9" s="35"/>
      <c r="E9" s="35"/>
      <c r="F9" s="35"/>
      <c r="G9" s="35"/>
      <c r="H9" s="24"/>
      <c r="I9" s="24"/>
      <c r="J9" s="24"/>
      <c r="K9" s="24"/>
    </row>
    <row r="10" ht="18.75" customHeight="1" spans="1:11">
      <c r="A10" s="22"/>
      <c r="B10" s="22"/>
      <c r="C10" s="22"/>
      <c r="D10" s="22"/>
      <c r="E10" s="22"/>
      <c r="F10" s="22"/>
      <c r="G10" s="22"/>
      <c r="H10" s="24"/>
      <c r="I10" s="24"/>
      <c r="J10" s="24"/>
      <c r="K10" s="24"/>
    </row>
    <row r="11" ht="18.75" customHeight="1" spans="1:11">
      <c r="A11" s="36" t="s">
        <v>106</v>
      </c>
      <c r="B11" s="37"/>
      <c r="C11" s="37"/>
      <c r="D11" s="37"/>
      <c r="E11" s="37"/>
      <c r="F11" s="37"/>
      <c r="G11" s="38"/>
      <c r="H11" s="24"/>
      <c r="I11" s="24"/>
      <c r="J11" s="24"/>
      <c r="K11" s="24"/>
    </row>
    <row r="12" customHeight="1" spans="1:1">
      <c r="A12" t="s">
        <v>424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6"/>
  <sheetViews>
    <sheetView showZeros="0" workbookViewId="0">
      <pane ySplit="1" topLeftCell="A2" activePane="bottomLeft" state="frozen"/>
      <selection/>
      <selection pane="bottomLeft" activeCell="I46" sqref="I46"/>
    </sheetView>
  </sheetViews>
  <sheetFormatPr defaultColWidth="9.13636363636364" defaultRowHeight="14.25" customHeight="1" outlineLevelCol="6"/>
  <cols>
    <col min="1" max="1" width="29.4181818181818" customWidth="1"/>
    <col min="2" max="2" width="23.1363636363636" customWidth="1"/>
    <col min="3" max="3" width="31.5727272727273" customWidth="1"/>
    <col min="4" max="4" width="20.4181818181818" customWidth="1"/>
    <col min="5" max="7" width="23.854545454545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1:7">
      <c r="A2" s="2"/>
      <c r="B2" s="2"/>
      <c r="C2" s="2"/>
      <c r="D2" s="3"/>
      <c r="E2" s="4"/>
      <c r="F2" s="4"/>
      <c r="G2" s="5" t="s">
        <v>425</v>
      </c>
    </row>
    <row r="3" ht="36.75" customHeight="1" spans="1:7">
      <c r="A3" s="6" t="str">
        <f>"2025"&amp;"年部门项目中期规划预算表"</f>
        <v>2025年部门项目中期规划预算表</v>
      </c>
      <c r="B3" s="7"/>
      <c r="C3" s="7"/>
      <c r="D3" s="7"/>
      <c r="E3" s="7"/>
      <c r="F3" s="7"/>
      <c r="G3" s="7"/>
    </row>
    <row r="4" ht="18.75" customHeight="1" spans="1:7">
      <c r="A4" s="8" t="str">
        <f>"单位名称："&amp;"中国共产党耿马傣族佤族自治县委员会统一战线工作部"</f>
        <v>单位名称：中国共产党耿马傣族佤族自治县委员会统一战线工作部</v>
      </c>
      <c r="B4" s="9"/>
      <c r="C4" s="9"/>
      <c r="D4" s="9"/>
      <c r="E4" s="10"/>
      <c r="F4" s="10"/>
      <c r="G4" s="5" t="s">
        <v>168</v>
      </c>
    </row>
    <row r="5" ht="18.75" customHeight="1" spans="1:7">
      <c r="A5" s="11" t="s">
        <v>269</v>
      </c>
      <c r="B5" s="11" t="s">
        <v>268</v>
      </c>
      <c r="C5" s="11" t="s">
        <v>183</v>
      </c>
      <c r="D5" s="12" t="s">
        <v>426</v>
      </c>
      <c r="E5" s="13" t="s">
        <v>58</v>
      </c>
      <c r="F5" s="14"/>
      <c r="G5" s="15"/>
    </row>
    <row r="6" ht="18.75" customHeight="1" spans="1:7">
      <c r="A6" s="16"/>
      <c r="B6" s="16"/>
      <c r="C6" s="16"/>
      <c r="D6" s="17"/>
      <c r="E6" s="11" t="str">
        <f>"2025"&amp;"年"</f>
        <v>2025年</v>
      </c>
      <c r="F6" s="11" t="str">
        <f>"2025"+1&amp;"年"</f>
        <v>2026年</v>
      </c>
      <c r="G6" s="12" t="str">
        <f>"2025"+2&amp;"年"</f>
        <v>2027年</v>
      </c>
    </row>
    <row r="7" ht="18.75" customHeight="1" spans="1:7">
      <c r="A7" s="18"/>
      <c r="B7" s="18"/>
      <c r="C7" s="18"/>
      <c r="D7" s="19"/>
      <c r="E7" s="18" t="s">
        <v>57</v>
      </c>
      <c r="F7" s="18"/>
      <c r="G7" s="19"/>
    </row>
    <row r="8" ht="18.7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1">
        <v>7</v>
      </c>
    </row>
    <row r="9" ht="18.75" customHeight="1" spans="1:7">
      <c r="A9" s="22" t="s">
        <v>70</v>
      </c>
      <c r="B9" s="23"/>
      <c r="C9" s="23"/>
      <c r="D9" s="22"/>
      <c r="E9" s="24">
        <v>275970</v>
      </c>
      <c r="F9" s="24"/>
      <c r="G9" s="24"/>
    </row>
    <row r="10" ht="18.75" customHeight="1" spans="1:7">
      <c r="A10" s="25" t="s">
        <v>70</v>
      </c>
      <c r="B10" s="22"/>
      <c r="C10" s="22"/>
      <c r="D10" s="22"/>
      <c r="E10" s="24">
        <v>275970</v>
      </c>
      <c r="F10" s="24"/>
      <c r="G10" s="24"/>
    </row>
    <row r="11" ht="18.75" customHeight="1" spans="1:7">
      <c r="A11" s="26"/>
      <c r="B11" s="22" t="s">
        <v>427</v>
      </c>
      <c r="C11" s="22" t="s">
        <v>277</v>
      </c>
      <c r="D11" s="22" t="s">
        <v>428</v>
      </c>
      <c r="E11" s="24">
        <v>150000</v>
      </c>
      <c r="F11" s="24"/>
      <c r="G11" s="24"/>
    </row>
    <row r="12" ht="18.75" customHeight="1" spans="1:7">
      <c r="A12" s="26"/>
      <c r="B12" s="22" t="s">
        <v>427</v>
      </c>
      <c r="C12" s="22" t="s">
        <v>285</v>
      </c>
      <c r="D12" s="22" t="s">
        <v>428</v>
      </c>
      <c r="E12" s="24">
        <v>80400</v>
      </c>
      <c r="F12" s="24"/>
      <c r="G12" s="24"/>
    </row>
    <row r="13" ht="18.75" customHeight="1" spans="1:7">
      <c r="A13" s="26"/>
      <c r="B13" s="22" t="s">
        <v>427</v>
      </c>
      <c r="C13" s="22" t="s">
        <v>281</v>
      </c>
      <c r="D13" s="22" t="s">
        <v>428</v>
      </c>
      <c r="E13" s="24">
        <v>20470</v>
      </c>
      <c r="F13" s="24"/>
      <c r="G13" s="24"/>
    </row>
    <row r="14" ht="18.75" customHeight="1" spans="1:7">
      <c r="A14" s="26"/>
      <c r="B14" s="22" t="s">
        <v>427</v>
      </c>
      <c r="C14" s="22" t="s">
        <v>283</v>
      </c>
      <c r="D14" s="22" t="s">
        <v>428</v>
      </c>
      <c r="E14" s="24">
        <v>24000</v>
      </c>
      <c r="F14" s="24"/>
      <c r="G14" s="24"/>
    </row>
    <row r="15" ht="18.75" customHeight="1" spans="1:7">
      <c r="A15" s="26"/>
      <c r="B15" s="22" t="s">
        <v>427</v>
      </c>
      <c r="C15" s="22" t="s">
        <v>274</v>
      </c>
      <c r="D15" s="22" t="s">
        <v>428</v>
      </c>
      <c r="E15" s="24">
        <v>1100</v>
      </c>
      <c r="F15" s="24"/>
      <c r="G15" s="24"/>
    </row>
    <row r="16" ht="18.75" customHeight="1" spans="1:7">
      <c r="A16" s="27" t="s">
        <v>55</v>
      </c>
      <c r="B16" s="28" t="s">
        <v>429</v>
      </c>
      <c r="C16" s="28"/>
      <c r="D16" s="29"/>
      <c r="E16" s="24">
        <v>275970</v>
      </c>
      <c r="F16" s="24"/>
      <c r="G16" s="24"/>
    </row>
  </sheetData>
  <mergeCells count="11">
    <mergeCell ref="A3:G3"/>
    <mergeCell ref="A4:D4"/>
    <mergeCell ref="E5:G5"/>
    <mergeCell ref="A16:D16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1"/>
  <sheetViews>
    <sheetView showZeros="0" topLeftCell="E1" workbookViewId="0">
      <pane ySplit="1" topLeftCell="A2" activePane="bottomLeft" state="frozen"/>
      <selection/>
      <selection pane="bottomLeft" activeCell="I46" sqref="I46"/>
    </sheetView>
  </sheetViews>
  <sheetFormatPr defaultColWidth="9.13636363636364" defaultRowHeight="14.25" customHeight="1"/>
  <cols>
    <col min="1" max="1" width="21.1363636363636" customWidth="1"/>
    <col min="2" max="2" width="35.2818181818182" customWidth="1"/>
    <col min="3" max="8" width="20.4181818181818" customWidth="1"/>
    <col min="9" max="11" width="20.5727272727273" customWidth="1"/>
    <col min="12" max="12" width="20.4181818181818" customWidth="1"/>
    <col min="13" max="13" width="20.5727272727273" customWidth="1"/>
    <col min="14" max="19" width="20.4181818181818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" customHeight="1" spans="10:19">
      <c r="J2" s="197"/>
      <c r="O2" s="68"/>
      <c r="P2" s="68"/>
      <c r="Q2" s="68"/>
      <c r="R2" s="68"/>
      <c r="S2" s="39" t="s">
        <v>52</v>
      </c>
    </row>
    <row r="3" ht="57.75" customHeight="1" spans="1:19">
      <c r="A3" s="128" t="str">
        <f>"2025"&amp;"年部门收入预算表"</f>
        <v>2025年部门收入预算表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98"/>
      <c r="P3" s="198"/>
      <c r="Q3" s="198"/>
      <c r="R3" s="198"/>
      <c r="S3" s="198"/>
    </row>
    <row r="4" ht="18.75" customHeight="1" spans="1:19">
      <c r="A4" s="42" t="str">
        <f>"单位名称："&amp;"中国共产党耿马傣族佤族自治县委员会统一战线工作部"</f>
        <v>单位名称：中国共产党耿马傣族佤族自治县委员会统一战线工作部</v>
      </c>
      <c r="B4" s="94"/>
      <c r="C4" s="94"/>
      <c r="D4" s="94"/>
      <c r="E4" s="94"/>
      <c r="F4" s="94"/>
      <c r="G4" s="94"/>
      <c r="H4" s="94"/>
      <c r="I4" s="94"/>
      <c r="J4" s="72"/>
      <c r="K4" s="94"/>
      <c r="L4" s="94"/>
      <c r="M4" s="94"/>
      <c r="N4" s="94"/>
      <c r="O4" s="72"/>
      <c r="P4" s="72"/>
      <c r="Q4" s="72"/>
      <c r="R4" s="72"/>
      <c r="S4" s="39" t="s">
        <v>1</v>
      </c>
    </row>
    <row r="5" ht="18.75" customHeight="1" spans="1:19">
      <c r="A5" s="182" t="s">
        <v>53</v>
      </c>
      <c r="B5" s="183" t="s">
        <v>54</v>
      </c>
      <c r="C5" s="183" t="s">
        <v>55</v>
      </c>
      <c r="D5" s="184" t="s">
        <v>56</v>
      </c>
      <c r="E5" s="185"/>
      <c r="F5" s="185"/>
      <c r="G5" s="185"/>
      <c r="H5" s="185"/>
      <c r="I5" s="185"/>
      <c r="J5" s="199"/>
      <c r="K5" s="185"/>
      <c r="L5" s="185"/>
      <c r="M5" s="185"/>
      <c r="N5" s="200"/>
      <c r="O5" s="184" t="s">
        <v>45</v>
      </c>
      <c r="P5" s="184"/>
      <c r="Q5" s="184"/>
      <c r="R5" s="184"/>
      <c r="S5" s="203"/>
    </row>
    <row r="6" ht="18.75" customHeight="1" spans="1:19">
      <c r="A6" s="186"/>
      <c r="B6" s="187"/>
      <c r="C6" s="187"/>
      <c r="D6" s="188" t="s">
        <v>57</v>
      </c>
      <c r="E6" s="188" t="s">
        <v>58</v>
      </c>
      <c r="F6" s="188" t="s">
        <v>59</v>
      </c>
      <c r="G6" s="188" t="s">
        <v>60</v>
      </c>
      <c r="H6" s="188" t="s">
        <v>61</v>
      </c>
      <c r="I6" s="201" t="s">
        <v>62</v>
      </c>
      <c r="J6" s="201"/>
      <c r="K6" s="201"/>
      <c r="L6" s="201"/>
      <c r="M6" s="201"/>
      <c r="N6" s="191"/>
      <c r="O6" s="188" t="s">
        <v>57</v>
      </c>
      <c r="P6" s="188" t="s">
        <v>58</v>
      </c>
      <c r="Q6" s="188" t="s">
        <v>59</v>
      </c>
      <c r="R6" s="188" t="s">
        <v>60</v>
      </c>
      <c r="S6" s="188" t="s">
        <v>63</v>
      </c>
    </row>
    <row r="7" ht="18.75" customHeight="1" spans="1:19">
      <c r="A7" s="189"/>
      <c r="B7" s="190"/>
      <c r="C7" s="190"/>
      <c r="D7" s="191"/>
      <c r="E7" s="191"/>
      <c r="F7" s="191"/>
      <c r="G7" s="191"/>
      <c r="H7" s="191"/>
      <c r="I7" s="190" t="s">
        <v>57</v>
      </c>
      <c r="J7" s="190" t="s">
        <v>64</v>
      </c>
      <c r="K7" s="190" t="s">
        <v>65</v>
      </c>
      <c r="L7" s="190" t="s">
        <v>66</v>
      </c>
      <c r="M7" s="190" t="s">
        <v>67</v>
      </c>
      <c r="N7" s="190" t="s">
        <v>68</v>
      </c>
      <c r="O7" s="202"/>
      <c r="P7" s="202"/>
      <c r="Q7" s="202"/>
      <c r="R7" s="202"/>
      <c r="S7" s="191"/>
    </row>
    <row r="8" ht="18.75" customHeight="1" spans="1:19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0">
        <v>10</v>
      </c>
      <c r="K8" s="20">
        <v>11</v>
      </c>
      <c r="L8" s="20">
        <v>12</v>
      </c>
      <c r="M8" s="20">
        <v>13</v>
      </c>
      <c r="N8" s="20">
        <v>14</v>
      </c>
      <c r="O8" s="20">
        <v>15</v>
      </c>
      <c r="P8" s="20">
        <v>16</v>
      </c>
      <c r="Q8" s="20">
        <v>17</v>
      </c>
      <c r="R8" s="20">
        <v>18</v>
      </c>
      <c r="S8" s="20">
        <v>19</v>
      </c>
    </row>
    <row r="9" ht="18.75" customHeight="1" spans="1:19">
      <c r="A9" s="192" t="s">
        <v>69</v>
      </c>
      <c r="B9" s="193" t="s">
        <v>70</v>
      </c>
      <c r="C9" s="24">
        <v>1976720.31</v>
      </c>
      <c r="D9" s="24">
        <v>1976720.31</v>
      </c>
      <c r="E9" s="24">
        <v>1976720.31</v>
      </c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</row>
    <row r="10" ht="18.75" customHeight="1" spans="1:19">
      <c r="A10" s="98" t="s">
        <v>71</v>
      </c>
      <c r="B10" s="194" t="s">
        <v>70</v>
      </c>
      <c r="C10" s="24">
        <v>1976720.31</v>
      </c>
      <c r="D10" s="24">
        <v>1976720.31</v>
      </c>
      <c r="E10" s="24">
        <v>1976720.31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</row>
    <row r="11" ht="18.75" customHeight="1" spans="1:19">
      <c r="A11" s="195" t="s">
        <v>55</v>
      </c>
      <c r="B11" s="196"/>
      <c r="C11" s="24">
        <v>1976720.31</v>
      </c>
      <c r="D11" s="24">
        <v>1976720.31</v>
      </c>
      <c r="E11" s="24">
        <v>1976720.31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</row>
  </sheetData>
  <mergeCells count="19">
    <mergeCell ref="A3:S3"/>
    <mergeCell ref="A4:D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6"/>
  <sheetViews>
    <sheetView showZeros="0" topLeftCell="I1" workbookViewId="0">
      <pane ySplit="1" topLeftCell="A2" activePane="bottomLeft" state="frozen"/>
      <selection/>
      <selection pane="bottomLeft" activeCell="I46" sqref="I46"/>
    </sheetView>
  </sheetViews>
  <sheetFormatPr defaultColWidth="9.13636363636364" defaultRowHeight="14.25" customHeight="1"/>
  <cols>
    <col min="1" max="1" width="14.2818181818182" customWidth="1"/>
    <col min="2" max="2" width="37.7090909090909" customWidth="1"/>
    <col min="3" max="6" width="19.1363636363636" customWidth="1"/>
    <col min="7" max="8" width="19" customWidth="1"/>
    <col min="9" max="9" width="18.8545454545455" customWidth="1"/>
    <col min="10" max="11" width="19" customWidth="1"/>
    <col min="12" max="14" width="18.8545454545455" customWidth="1"/>
    <col min="15" max="15" width="19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5" customHeight="1" spans="1:15">
      <c r="A2" s="2"/>
      <c r="B2" s="2"/>
      <c r="C2" s="2"/>
      <c r="D2" s="172"/>
      <c r="E2" s="2"/>
      <c r="F2" s="2"/>
      <c r="G2" s="2"/>
      <c r="H2" s="172"/>
      <c r="I2" s="2"/>
      <c r="J2" s="172"/>
      <c r="K2" s="2"/>
      <c r="L2" s="2"/>
      <c r="M2" s="2"/>
      <c r="N2" s="2"/>
      <c r="O2" s="40" t="s">
        <v>72</v>
      </c>
    </row>
    <row r="3" ht="42" customHeight="1" spans="1:15">
      <c r="A3" s="6" t="str">
        <f>"2025"&amp;"年部门支出预算表"</f>
        <v>2025年部门支出预算表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</row>
    <row r="4" ht="18.75" customHeight="1" spans="1:15">
      <c r="A4" s="174" t="str">
        <f>"单位名称："&amp;"中国共产党耿马傣族佤族自治县委员会统一战线工作部"</f>
        <v>单位名称：中国共产党耿马傣族佤族自治县委员会统一战线工作部</v>
      </c>
      <c r="B4" s="175"/>
      <c r="C4" s="63"/>
      <c r="D4" s="31"/>
      <c r="E4" s="63"/>
      <c r="F4" s="63"/>
      <c r="G4" s="63"/>
      <c r="H4" s="31"/>
      <c r="I4" s="63"/>
      <c r="J4" s="31"/>
      <c r="K4" s="63"/>
      <c r="L4" s="63"/>
      <c r="M4" s="180"/>
      <c r="N4" s="180"/>
      <c r="O4" s="40" t="s">
        <v>1</v>
      </c>
    </row>
    <row r="5" ht="18.75" customHeight="1" spans="1:15">
      <c r="A5" s="11" t="s">
        <v>73</v>
      </c>
      <c r="B5" s="11" t="s">
        <v>74</v>
      </c>
      <c r="C5" s="11" t="s">
        <v>55</v>
      </c>
      <c r="D5" s="13" t="s">
        <v>58</v>
      </c>
      <c r="E5" s="75" t="s">
        <v>75</v>
      </c>
      <c r="F5" s="138" t="s">
        <v>76</v>
      </c>
      <c r="G5" s="11" t="s">
        <v>59</v>
      </c>
      <c r="H5" s="11" t="s">
        <v>60</v>
      </c>
      <c r="I5" s="11" t="s">
        <v>77</v>
      </c>
      <c r="J5" s="13" t="s">
        <v>78</v>
      </c>
      <c r="K5" s="14"/>
      <c r="L5" s="14"/>
      <c r="M5" s="14"/>
      <c r="N5" s="14"/>
      <c r="O5" s="15"/>
    </row>
    <row r="6" ht="30" customHeight="1" spans="1:15">
      <c r="A6" s="19"/>
      <c r="B6" s="19"/>
      <c r="C6" s="19"/>
      <c r="D6" s="67" t="s">
        <v>57</v>
      </c>
      <c r="E6" s="93" t="s">
        <v>75</v>
      </c>
      <c r="F6" s="93" t="s">
        <v>76</v>
      </c>
      <c r="G6" s="19"/>
      <c r="H6" s="19"/>
      <c r="I6" s="19"/>
      <c r="J6" s="67" t="s">
        <v>57</v>
      </c>
      <c r="K6" s="47" t="s">
        <v>79</v>
      </c>
      <c r="L6" s="47" t="s">
        <v>80</v>
      </c>
      <c r="M6" s="47" t="s">
        <v>81</v>
      </c>
      <c r="N6" s="47" t="s">
        <v>82</v>
      </c>
      <c r="O6" s="47" t="s">
        <v>83</v>
      </c>
    </row>
    <row r="7" ht="18.75" customHeight="1" spans="1:15">
      <c r="A7" s="117">
        <v>1</v>
      </c>
      <c r="B7" s="117">
        <v>2</v>
      </c>
      <c r="C7" s="67">
        <v>3</v>
      </c>
      <c r="D7" s="67">
        <v>4</v>
      </c>
      <c r="E7" s="67">
        <v>5</v>
      </c>
      <c r="F7" s="67">
        <v>6</v>
      </c>
      <c r="G7" s="67">
        <v>7</v>
      </c>
      <c r="H7" s="67">
        <v>8</v>
      </c>
      <c r="I7" s="67">
        <v>9</v>
      </c>
      <c r="J7" s="67">
        <v>10</v>
      </c>
      <c r="K7" s="67">
        <v>11</v>
      </c>
      <c r="L7" s="67">
        <v>12</v>
      </c>
      <c r="M7" s="67">
        <v>13</v>
      </c>
      <c r="N7" s="67">
        <v>14</v>
      </c>
      <c r="O7" s="67">
        <v>15</v>
      </c>
    </row>
    <row r="8" ht="18.75" customHeight="1" spans="1:15">
      <c r="A8" s="132" t="s">
        <v>84</v>
      </c>
      <c r="B8" s="161" t="s">
        <v>85</v>
      </c>
      <c r="C8" s="24">
        <v>1594538.18</v>
      </c>
      <c r="D8" s="24">
        <v>1594538.18</v>
      </c>
      <c r="E8" s="24">
        <v>1318568.18</v>
      </c>
      <c r="F8" s="24">
        <v>275970</v>
      </c>
      <c r="G8" s="24"/>
      <c r="H8" s="24"/>
      <c r="I8" s="24"/>
      <c r="J8" s="24"/>
      <c r="K8" s="24"/>
      <c r="L8" s="24"/>
      <c r="M8" s="24"/>
      <c r="N8" s="24"/>
      <c r="O8" s="24"/>
    </row>
    <row r="9" ht="18.75" customHeight="1" spans="1:15">
      <c r="A9" s="176" t="s">
        <v>86</v>
      </c>
      <c r="B9" s="177" t="str">
        <f>"  "&amp;"民族事务"</f>
        <v>  民族事务</v>
      </c>
      <c r="C9" s="24">
        <v>226968</v>
      </c>
      <c r="D9" s="24">
        <v>226968</v>
      </c>
      <c r="E9" s="24">
        <v>226968</v>
      </c>
      <c r="F9" s="24"/>
      <c r="G9" s="24"/>
      <c r="H9" s="24"/>
      <c r="I9" s="24"/>
      <c r="J9" s="24"/>
      <c r="K9" s="24"/>
      <c r="L9" s="24"/>
      <c r="M9" s="24"/>
      <c r="N9" s="24"/>
      <c r="O9" s="24"/>
    </row>
    <row r="10" ht="18.75" customHeight="1" spans="1:15">
      <c r="A10" s="176" t="s">
        <v>87</v>
      </c>
      <c r="B10" s="177" t="str">
        <f>"    "&amp;"民族工作专项"</f>
        <v>    民族工作专项</v>
      </c>
      <c r="C10" s="24">
        <v>226968</v>
      </c>
      <c r="D10" s="24">
        <v>226968</v>
      </c>
      <c r="E10" s="24">
        <v>226968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ht="18.75" customHeight="1" spans="1:15">
      <c r="A11" s="176" t="s">
        <v>88</v>
      </c>
      <c r="B11" s="177" t="str">
        <f>"  "&amp;"统战事务"</f>
        <v>  统战事务</v>
      </c>
      <c r="C11" s="24">
        <v>1367570.18</v>
      </c>
      <c r="D11" s="24">
        <v>1367570.18</v>
      </c>
      <c r="E11" s="24">
        <v>1091600.18</v>
      </c>
      <c r="F11" s="24">
        <v>275970</v>
      </c>
      <c r="G11" s="24"/>
      <c r="H11" s="24"/>
      <c r="I11" s="24"/>
      <c r="J11" s="24"/>
      <c r="K11" s="24"/>
      <c r="L11" s="24"/>
      <c r="M11" s="24"/>
      <c r="N11" s="24"/>
      <c r="O11" s="24"/>
    </row>
    <row r="12" ht="18.75" customHeight="1" spans="1:15">
      <c r="A12" s="176" t="s">
        <v>89</v>
      </c>
      <c r="B12" s="177" t="str">
        <f>"    "&amp;"行政运行"</f>
        <v>    行政运行</v>
      </c>
      <c r="C12" s="24">
        <v>1091600.18</v>
      </c>
      <c r="D12" s="24">
        <v>1091600.18</v>
      </c>
      <c r="E12" s="24">
        <v>1091600.18</v>
      </c>
      <c r="F12" s="24"/>
      <c r="G12" s="24"/>
      <c r="H12" s="24"/>
      <c r="I12" s="24"/>
      <c r="J12" s="24"/>
      <c r="K12" s="24"/>
      <c r="L12" s="24"/>
      <c r="M12" s="24"/>
      <c r="N12" s="24"/>
      <c r="O12" s="24"/>
    </row>
    <row r="13" ht="18.75" customHeight="1" spans="1:15">
      <c r="A13" s="176" t="s">
        <v>90</v>
      </c>
      <c r="B13" s="177" t="str">
        <f>"    "&amp;"一般行政管理事务"</f>
        <v>    一般行政管理事务</v>
      </c>
      <c r="C13" s="24">
        <v>274870</v>
      </c>
      <c r="D13" s="24">
        <v>274870</v>
      </c>
      <c r="E13" s="24"/>
      <c r="F13" s="24">
        <v>274870</v>
      </c>
      <c r="G13" s="24"/>
      <c r="H13" s="24"/>
      <c r="I13" s="24"/>
      <c r="J13" s="24"/>
      <c r="K13" s="24"/>
      <c r="L13" s="24"/>
      <c r="M13" s="24"/>
      <c r="N13" s="24"/>
      <c r="O13" s="24"/>
    </row>
    <row r="14" ht="18.75" customHeight="1" spans="1:15">
      <c r="A14" s="176" t="s">
        <v>91</v>
      </c>
      <c r="B14" s="177" t="str">
        <f>"    "&amp;"其他统战事务支出"</f>
        <v>    其他统战事务支出</v>
      </c>
      <c r="C14" s="24">
        <v>1100</v>
      </c>
      <c r="D14" s="24">
        <v>1100</v>
      </c>
      <c r="E14" s="24"/>
      <c r="F14" s="24">
        <v>1100</v>
      </c>
      <c r="G14" s="24"/>
      <c r="H14" s="24"/>
      <c r="I14" s="24"/>
      <c r="J14" s="24"/>
      <c r="K14" s="24"/>
      <c r="L14" s="24"/>
      <c r="M14" s="24"/>
      <c r="N14" s="24"/>
      <c r="O14" s="24"/>
    </row>
    <row r="15" ht="18.75" customHeight="1" spans="1:15">
      <c r="A15" s="132" t="s">
        <v>92</v>
      </c>
      <c r="B15" s="161" t="s">
        <v>93</v>
      </c>
      <c r="C15" s="24">
        <v>218279.04</v>
      </c>
      <c r="D15" s="24">
        <v>218279.04</v>
      </c>
      <c r="E15" s="24">
        <v>218279.04</v>
      </c>
      <c r="F15" s="24"/>
      <c r="G15" s="24"/>
      <c r="H15" s="24"/>
      <c r="I15" s="24"/>
      <c r="J15" s="24"/>
      <c r="K15" s="24"/>
      <c r="L15" s="24"/>
      <c r="M15" s="24"/>
      <c r="N15" s="24"/>
      <c r="O15" s="24"/>
    </row>
    <row r="16" ht="18.75" customHeight="1" spans="1:15">
      <c r="A16" s="176" t="s">
        <v>94</v>
      </c>
      <c r="B16" s="177" t="str">
        <f>"  "&amp;"行政事业单位养老支出"</f>
        <v>  行政事业单位养老支出</v>
      </c>
      <c r="C16" s="24">
        <v>218279.04</v>
      </c>
      <c r="D16" s="24">
        <v>218279.04</v>
      </c>
      <c r="E16" s="24">
        <v>218279.04</v>
      </c>
      <c r="F16" s="24"/>
      <c r="G16" s="24"/>
      <c r="H16" s="24"/>
      <c r="I16" s="24"/>
      <c r="J16" s="24"/>
      <c r="K16" s="24"/>
      <c r="L16" s="24"/>
      <c r="M16" s="24"/>
      <c r="N16" s="24"/>
      <c r="O16" s="24"/>
    </row>
    <row r="17" ht="18.75" customHeight="1" spans="1:15">
      <c r="A17" s="176" t="s">
        <v>95</v>
      </c>
      <c r="B17" s="177" t="str">
        <f>"    "&amp;"行政单位离退休"</f>
        <v>    行政单位离退休</v>
      </c>
      <c r="C17" s="24">
        <v>84480</v>
      </c>
      <c r="D17" s="24">
        <v>84480</v>
      </c>
      <c r="E17" s="24">
        <v>84480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ht="18.75" customHeight="1" spans="1:15">
      <c r="A18" s="176" t="s">
        <v>96</v>
      </c>
      <c r="B18" s="177" t="str">
        <f>"    "&amp;"机关事业单位基本养老保险缴费支出"</f>
        <v>    机关事业单位基本养老保险缴费支出</v>
      </c>
      <c r="C18" s="24">
        <v>133799.04</v>
      </c>
      <c r="D18" s="24">
        <v>133799.04</v>
      </c>
      <c r="E18" s="24">
        <v>133799.04</v>
      </c>
      <c r="F18" s="24"/>
      <c r="G18" s="24"/>
      <c r="H18" s="24"/>
      <c r="I18" s="24"/>
      <c r="J18" s="24"/>
      <c r="K18" s="24"/>
      <c r="L18" s="24"/>
      <c r="M18" s="24"/>
      <c r="N18" s="24"/>
      <c r="O18" s="24"/>
    </row>
    <row r="19" ht="18.75" customHeight="1" spans="1:15">
      <c r="A19" s="132" t="s">
        <v>97</v>
      </c>
      <c r="B19" s="161" t="s">
        <v>98</v>
      </c>
      <c r="C19" s="24">
        <v>63553.81</v>
      </c>
      <c r="D19" s="24">
        <v>63553.81</v>
      </c>
      <c r="E19" s="24">
        <v>63553.81</v>
      </c>
      <c r="F19" s="24"/>
      <c r="G19" s="24"/>
      <c r="H19" s="24"/>
      <c r="I19" s="24"/>
      <c r="J19" s="24"/>
      <c r="K19" s="24"/>
      <c r="L19" s="24"/>
      <c r="M19" s="24"/>
      <c r="N19" s="24"/>
      <c r="O19" s="24"/>
    </row>
    <row r="20" ht="18.75" customHeight="1" spans="1:15">
      <c r="A20" s="176" t="s">
        <v>99</v>
      </c>
      <c r="B20" s="177" t="str">
        <f>"  "&amp;"行政事业单位医疗"</f>
        <v>  行政事业单位医疗</v>
      </c>
      <c r="C20" s="24">
        <v>63553.81</v>
      </c>
      <c r="D20" s="24">
        <v>63553.81</v>
      </c>
      <c r="E20" s="24">
        <v>63553.81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</row>
    <row r="21" ht="18.75" customHeight="1" spans="1:15">
      <c r="A21" s="176" t="s">
        <v>100</v>
      </c>
      <c r="B21" s="177" t="str">
        <f>"    "&amp;"行政单位医疗"</f>
        <v>    行政单位医疗</v>
      </c>
      <c r="C21" s="24">
        <v>59373.32</v>
      </c>
      <c r="D21" s="24">
        <v>59373.32</v>
      </c>
      <c r="E21" s="24">
        <v>59373.32</v>
      </c>
      <c r="F21" s="24"/>
      <c r="G21" s="24"/>
      <c r="H21" s="24"/>
      <c r="I21" s="24"/>
      <c r="J21" s="24"/>
      <c r="K21" s="24"/>
      <c r="L21" s="24"/>
      <c r="M21" s="24"/>
      <c r="N21" s="24"/>
      <c r="O21" s="24"/>
    </row>
    <row r="22" ht="18.75" customHeight="1" spans="1:15">
      <c r="A22" s="176" t="s">
        <v>101</v>
      </c>
      <c r="B22" s="177" t="str">
        <f>"    "&amp;"其他行政事业单位医疗支出"</f>
        <v>    其他行政事业单位医疗支出</v>
      </c>
      <c r="C22" s="24">
        <v>4180.49</v>
      </c>
      <c r="D22" s="24">
        <v>4180.49</v>
      </c>
      <c r="E22" s="24">
        <v>4180.49</v>
      </c>
      <c r="F22" s="24"/>
      <c r="G22" s="24"/>
      <c r="H22" s="24"/>
      <c r="I22" s="24"/>
      <c r="J22" s="24"/>
      <c r="K22" s="24"/>
      <c r="L22" s="24"/>
      <c r="M22" s="24"/>
      <c r="N22" s="24"/>
      <c r="O22" s="24"/>
    </row>
    <row r="23" ht="18.75" customHeight="1" spans="1:15">
      <c r="A23" s="132" t="s">
        <v>102</v>
      </c>
      <c r="B23" s="161" t="s">
        <v>103</v>
      </c>
      <c r="C23" s="24">
        <v>100349.28</v>
      </c>
      <c r="D23" s="24">
        <v>100349.28</v>
      </c>
      <c r="E23" s="24">
        <v>100349.28</v>
      </c>
      <c r="F23" s="24"/>
      <c r="G23" s="24"/>
      <c r="H23" s="24"/>
      <c r="I23" s="24"/>
      <c r="J23" s="24"/>
      <c r="K23" s="24"/>
      <c r="L23" s="24"/>
      <c r="M23" s="24"/>
      <c r="N23" s="24"/>
      <c r="O23" s="24"/>
    </row>
    <row r="24" ht="18.75" customHeight="1" spans="1:15">
      <c r="A24" s="176" t="s">
        <v>104</v>
      </c>
      <c r="B24" s="177" t="str">
        <f>"  "&amp;"住房改革支出"</f>
        <v>  住房改革支出</v>
      </c>
      <c r="C24" s="24">
        <v>100349.28</v>
      </c>
      <c r="D24" s="24">
        <v>100349.28</v>
      </c>
      <c r="E24" s="24">
        <v>100349.28</v>
      </c>
      <c r="F24" s="24"/>
      <c r="G24" s="24"/>
      <c r="H24" s="24"/>
      <c r="I24" s="24"/>
      <c r="J24" s="24"/>
      <c r="K24" s="24"/>
      <c r="L24" s="24"/>
      <c r="M24" s="24"/>
      <c r="N24" s="24"/>
      <c r="O24" s="24"/>
    </row>
    <row r="25" ht="18.75" customHeight="1" spans="1:15">
      <c r="A25" s="176" t="s">
        <v>105</v>
      </c>
      <c r="B25" s="177" t="str">
        <f>"    "&amp;"住房公积金"</f>
        <v>    住房公积金</v>
      </c>
      <c r="C25" s="24">
        <v>100349.28</v>
      </c>
      <c r="D25" s="24">
        <v>100349.28</v>
      </c>
      <c r="E25" s="24">
        <v>100349.28</v>
      </c>
      <c r="F25" s="24"/>
      <c r="G25" s="24"/>
      <c r="H25" s="24"/>
      <c r="I25" s="24"/>
      <c r="J25" s="24"/>
      <c r="K25" s="24"/>
      <c r="L25" s="24"/>
      <c r="M25" s="24"/>
      <c r="N25" s="24"/>
      <c r="O25" s="24"/>
    </row>
    <row r="26" ht="18.75" customHeight="1" spans="1:15">
      <c r="A26" s="178" t="s">
        <v>106</v>
      </c>
      <c r="B26" s="179" t="s">
        <v>106</v>
      </c>
      <c r="C26" s="24">
        <v>1976720.31</v>
      </c>
      <c r="D26" s="24">
        <v>1976720.31</v>
      </c>
      <c r="E26" s="24">
        <v>1700750.31</v>
      </c>
      <c r="F26" s="24">
        <v>275970</v>
      </c>
      <c r="G26" s="24"/>
      <c r="H26" s="24"/>
      <c r="I26" s="24"/>
      <c r="J26" s="24"/>
      <c r="K26" s="24"/>
      <c r="L26" s="24"/>
      <c r="M26" s="24"/>
      <c r="N26" s="24"/>
      <c r="O26" s="24"/>
    </row>
  </sheetData>
  <mergeCells count="11">
    <mergeCell ref="A3:O3"/>
    <mergeCell ref="A4:L4"/>
    <mergeCell ref="D5:F5"/>
    <mergeCell ref="J5:O5"/>
    <mergeCell ref="A26:B26"/>
    <mergeCell ref="A5:A6"/>
    <mergeCell ref="B5:B6"/>
    <mergeCell ref="C5:C6"/>
    <mergeCell ref="G5:G6"/>
    <mergeCell ref="H5:H6"/>
    <mergeCell ref="I5:I6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6"/>
  <sheetViews>
    <sheetView showZeros="0" workbookViewId="0">
      <pane ySplit="1" topLeftCell="A2" activePane="bottomLeft" state="frozen"/>
      <selection/>
      <selection pane="bottomLeft" activeCell="I46" sqref="I46"/>
    </sheetView>
  </sheetViews>
  <sheetFormatPr defaultColWidth="9.13636363636364" defaultRowHeight="14.25" customHeight="1" outlineLevelCol="3"/>
  <cols>
    <col min="1" max="1" width="39.2818181818182" customWidth="1"/>
    <col min="2" max="2" width="30.8545454545455" customWidth="1"/>
    <col min="3" max="3" width="35.8545454545455" customWidth="1"/>
    <col min="4" max="4" width="29.8545454545455" customWidth="1"/>
  </cols>
  <sheetData>
    <row r="1" customHeight="1" spans="1:4">
      <c r="A1" s="1"/>
      <c r="B1" s="1"/>
      <c r="C1" s="1"/>
      <c r="D1" s="1"/>
    </row>
    <row r="2" ht="15" customHeight="1" spans="1:4">
      <c r="A2" s="2"/>
      <c r="B2" s="2"/>
      <c r="C2" s="2"/>
      <c r="D2" s="40" t="s">
        <v>107</v>
      </c>
    </row>
    <row r="3" ht="36" customHeight="1" spans="1:4">
      <c r="A3" s="6" t="str">
        <f>"2025"&amp;"年部门财政拨款收支预算总表"</f>
        <v>2025年部门财政拨款收支预算总表</v>
      </c>
      <c r="B3" s="159"/>
      <c r="C3" s="159"/>
      <c r="D3" s="159"/>
    </row>
    <row r="4" ht="18.75" customHeight="1" spans="1:4">
      <c r="A4" s="8" t="str">
        <f>"单位名称："&amp;"中国共产党耿马傣族佤族自治县委员会统一战线工作部"</f>
        <v>单位名称：中国共产党耿马傣族佤族自治县委员会统一战线工作部</v>
      </c>
      <c r="B4" s="160"/>
      <c r="C4" s="160"/>
      <c r="D4" s="40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2" t="s">
        <v>4</v>
      </c>
      <c r="B6" s="107" t="str">
        <f t="shared" ref="B6:D6" si="0">"2025"&amp;"年预算数"</f>
        <v>2025年预算数</v>
      </c>
      <c r="C6" s="32" t="s">
        <v>108</v>
      </c>
      <c r="D6" s="107" t="str">
        <f t="shared" si="0"/>
        <v>2025年预算数</v>
      </c>
    </row>
    <row r="7" ht="18.75" customHeight="1" spans="1:4">
      <c r="A7" s="34"/>
      <c r="B7" s="19"/>
      <c r="C7" s="34"/>
      <c r="D7" s="19"/>
    </row>
    <row r="8" ht="18.75" customHeight="1" spans="1:4">
      <c r="A8" s="161" t="s">
        <v>109</v>
      </c>
      <c r="B8" s="24">
        <v>1976720.31</v>
      </c>
      <c r="C8" s="23" t="s">
        <v>110</v>
      </c>
      <c r="D8" s="24">
        <v>1976720.31</v>
      </c>
    </row>
    <row r="9" ht="18.75" customHeight="1" spans="1:4">
      <c r="A9" s="162" t="s">
        <v>111</v>
      </c>
      <c r="B9" s="24">
        <v>1976720.31</v>
      </c>
      <c r="C9" s="23" t="s">
        <v>112</v>
      </c>
      <c r="D9" s="24">
        <v>1594538.18</v>
      </c>
    </row>
    <row r="10" ht="18.75" customHeight="1" spans="1:4">
      <c r="A10" s="162" t="s">
        <v>113</v>
      </c>
      <c r="B10" s="24"/>
      <c r="C10" s="23" t="s">
        <v>114</v>
      </c>
      <c r="D10" s="24"/>
    </row>
    <row r="11" ht="18.75" customHeight="1" spans="1:4">
      <c r="A11" s="162" t="s">
        <v>115</v>
      </c>
      <c r="B11" s="24"/>
      <c r="C11" s="23" t="s">
        <v>116</v>
      </c>
      <c r="D11" s="24"/>
    </row>
    <row r="12" ht="18.75" customHeight="1" spans="1:4">
      <c r="A12" s="163" t="s">
        <v>117</v>
      </c>
      <c r="B12" s="24"/>
      <c r="C12" s="164" t="s">
        <v>118</v>
      </c>
      <c r="D12" s="24"/>
    </row>
    <row r="13" ht="18.75" customHeight="1" spans="1:4">
      <c r="A13" s="165" t="s">
        <v>111</v>
      </c>
      <c r="B13" s="24"/>
      <c r="C13" s="166" t="s">
        <v>119</v>
      </c>
      <c r="D13" s="24"/>
    </row>
    <row r="14" ht="18.75" customHeight="1" spans="1:4">
      <c r="A14" s="165" t="s">
        <v>113</v>
      </c>
      <c r="B14" s="24"/>
      <c r="C14" s="166" t="s">
        <v>120</v>
      </c>
      <c r="D14" s="24"/>
    </row>
    <row r="15" ht="18.75" customHeight="1" spans="1:4">
      <c r="A15" s="165" t="s">
        <v>115</v>
      </c>
      <c r="B15" s="24"/>
      <c r="C15" s="166" t="s">
        <v>121</v>
      </c>
      <c r="D15" s="24"/>
    </row>
    <row r="16" ht="18.75" customHeight="1" spans="1:4">
      <c r="A16" s="165" t="s">
        <v>26</v>
      </c>
      <c r="B16" s="24"/>
      <c r="C16" s="166" t="s">
        <v>122</v>
      </c>
      <c r="D16" s="24">
        <v>218279.04</v>
      </c>
    </row>
    <row r="17" ht="18.75" customHeight="1" spans="1:4">
      <c r="A17" s="165" t="s">
        <v>26</v>
      </c>
      <c r="B17" s="24" t="s">
        <v>26</v>
      </c>
      <c r="C17" s="166" t="s">
        <v>123</v>
      </c>
      <c r="D17" s="24">
        <v>63553.81</v>
      </c>
    </row>
    <row r="18" ht="18.75" customHeight="1" spans="1:4">
      <c r="A18" s="167" t="s">
        <v>26</v>
      </c>
      <c r="B18" s="24" t="s">
        <v>26</v>
      </c>
      <c r="C18" s="166" t="s">
        <v>124</v>
      </c>
      <c r="D18" s="24"/>
    </row>
    <row r="19" ht="18.75" customHeight="1" spans="1:4">
      <c r="A19" s="167" t="s">
        <v>26</v>
      </c>
      <c r="B19" s="24" t="s">
        <v>26</v>
      </c>
      <c r="C19" s="166" t="s">
        <v>125</v>
      </c>
      <c r="D19" s="24"/>
    </row>
    <row r="20" ht="18.75" customHeight="1" spans="1:4">
      <c r="A20" s="168" t="s">
        <v>26</v>
      </c>
      <c r="B20" s="24" t="s">
        <v>26</v>
      </c>
      <c r="C20" s="166" t="s">
        <v>126</v>
      </c>
      <c r="D20" s="24"/>
    </row>
    <row r="21" ht="18.75" customHeight="1" spans="1:4">
      <c r="A21" s="168" t="s">
        <v>26</v>
      </c>
      <c r="B21" s="24" t="s">
        <v>26</v>
      </c>
      <c r="C21" s="166" t="s">
        <v>127</v>
      </c>
      <c r="D21" s="24"/>
    </row>
    <row r="22" ht="18.75" customHeight="1" spans="1:4">
      <c r="A22" s="168" t="s">
        <v>26</v>
      </c>
      <c r="B22" s="24" t="s">
        <v>26</v>
      </c>
      <c r="C22" s="166" t="s">
        <v>128</v>
      </c>
      <c r="D22" s="24"/>
    </row>
    <row r="23" ht="18.75" customHeight="1" spans="1:4">
      <c r="A23" s="168" t="s">
        <v>26</v>
      </c>
      <c r="B23" s="24" t="s">
        <v>26</v>
      </c>
      <c r="C23" s="166" t="s">
        <v>129</v>
      </c>
      <c r="D23" s="24"/>
    </row>
    <row r="24" ht="18.75" customHeight="1" spans="1:4">
      <c r="A24" s="168" t="s">
        <v>26</v>
      </c>
      <c r="B24" s="24" t="s">
        <v>26</v>
      </c>
      <c r="C24" s="166" t="s">
        <v>130</v>
      </c>
      <c r="D24" s="24"/>
    </row>
    <row r="25" ht="18.75" customHeight="1" spans="1:4">
      <c r="A25" s="168" t="s">
        <v>26</v>
      </c>
      <c r="B25" s="24" t="s">
        <v>26</v>
      </c>
      <c r="C25" s="166" t="s">
        <v>131</v>
      </c>
      <c r="D25" s="24"/>
    </row>
    <row r="26" ht="18.75" customHeight="1" spans="1:4">
      <c r="A26" s="168" t="s">
        <v>26</v>
      </c>
      <c r="B26" s="24" t="s">
        <v>26</v>
      </c>
      <c r="C26" s="166" t="s">
        <v>132</v>
      </c>
      <c r="D26" s="24"/>
    </row>
    <row r="27" ht="18.75" customHeight="1" spans="1:4">
      <c r="A27" s="168" t="s">
        <v>26</v>
      </c>
      <c r="B27" s="24" t="s">
        <v>26</v>
      </c>
      <c r="C27" s="166" t="s">
        <v>133</v>
      </c>
      <c r="D27" s="24">
        <v>100349.28</v>
      </c>
    </row>
    <row r="28" ht="18.75" customHeight="1" spans="1:4">
      <c r="A28" s="168" t="s">
        <v>26</v>
      </c>
      <c r="B28" s="24" t="s">
        <v>26</v>
      </c>
      <c r="C28" s="166" t="s">
        <v>134</v>
      </c>
      <c r="D28" s="24"/>
    </row>
    <row r="29" ht="18.75" customHeight="1" spans="1:4">
      <c r="A29" s="168" t="s">
        <v>26</v>
      </c>
      <c r="B29" s="24" t="s">
        <v>26</v>
      </c>
      <c r="C29" s="166" t="s">
        <v>135</v>
      </c>
      <c r="D29" s="24"/>
    </row>
    <row r="30" ht="18.75" customHeight="1" spans="1:4">
      <c r="A30" s="168" t="s">
        <v>26</v>
      </c>
      <c r="B30" s="24" t="s">
        <v>26</v>
      </c>
      <c r="C30" s="166" t="s">
        <v>136</v>
      </c>
      <c r="D30" s="24"/>
    </row>
    <row r="31" ht="18.75" customHeight="1" spans="1:4">
      <c r="A31" s="168" t="s">
        <v>26</v>
      </c>
      <c r="B31" s="24" t="s">
        <v>26</v>
      </c>
      <c r="C31" s="166" t="s">
        <v>137</v>
      </c>
      <c r="D31" s="24"/>
    </row>
    <row r="32" ht="18.75" customHeight="1" spans="1:4">
      <c r="A32" s="169" t="s">
        <v>26</v>
      </c>
      <c r="B32" s="24" t="s">
        <v>26</v>
      </c>
      <c r="C32" s="166" t="s">
        <v>138</v>
      </c>
      <c r="D32" s="24"/>
    </row>
    <row r="33" ht="18.75" customHeight="1" spans="1:4">
      <c r="A33" s="169" t="s">
        <v>26</v>
      </c>
      <c r="B33" s="24" t="s">
        <v>26</v>
      </c>
      <c r="C33" s="166" t="s">
        <v>139</v>
      </c>
      <c r="D33" s="24"/>
    </row>
    <row r="34" ht="18.75" customHeight="1" spans="1:4">
      <c r="A34" s="169" t="s">
        <v>26</v>
      </c>
      <c r="B34" s="24" t="s">
        <v>26</v>
      </c>
      <c r="C34" s="166" t="s">
        <v>140</v>
      </c>
      <c r="D34" s="24"/>
    </row>
    <row r="35" ht="18.75" customHeight="1" spans="1:4">
      <c r="A35" s="169" t="s">
        <v>26</v>
      </c>
      <c r="B35" s="24" t="s">
        <v>26</v>
      </c>
      <c r="C35" s="166" t="s">
        <v>141</v>
      </c>
      <c r="D35" s="24"/>
    </row>
    <row r="36" ht="18.75" customHeight="1" spans="1:4">
      <c r="A36" s="56" t="s">
        <v>142</v>
      </c>
      <c r="B36" s="170">
        <v>1976720.31</v>
      </c>
      <c r="C36" s="171" t="s">
        <v>51</v>
      </c>
      <c r="D36" s="170">
        <v>1976720.31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6"/>
  <sheetViews>
    <sheetView showZeros="0" workbookViewId="0">
      <pane ySplit="1" topLeftCell="A2" activePane="bottomLeft" state="frozen"/>
      <selection/>
      <selection pane="bottomLeft" activeCell="I46" sqref="I46"/>
    </sheetView>
  </sheetViews>
  <sheetFormatPr defaultColWidth="9.13636363636364" defaultRowHeight="14.25" customHeight="1" outlineLevelCol="6"/>
  <cols>
    <col min="1" max="1" width="20.1363636363636" customWidth="1"/>
    <col min="2" max="2" width="44" customWidth="1"/>
    <col min="3" max="3" width="24.2818181818182" customWidth="1"/>
    <col min="4" max="4" width="20.4181818181818" customWidth="1"/>
    <col min="5" max="7" width="24.2818181818182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4:7">
      <c r="D2" s="150"/>
      <c r="F2" s="58"/>
      <c r="G2" s="40" t="s">
        <v>143</v>
      </c>
    </row>
    <row r="3" ht="39" customHeight="1" spans="1:7">
      <c r="A3" s="6" t="str">
        <f>"2025"&amp;"年一般公共预算支出预算表（按功能科目分类）"</f>
        <v>2025年一般公共预算支出预算表（按功能科目分类）</v>
      </c>
      <c r="B3" s="151"/>
      <c r="C3" s="151"/>
      <c r="D3" s="151"/>
      <c r="E3" s="151"/>
      <c r="F3" s="151"/>
      <c r="G3" s="151"/>
    </row>
    <row r="4" ht="18" customHeight="1" spans="1:7">
      <c r="A4" s="152" t="str">
        <f>"单位名称："&amp;"中国共产党耿马傣族佤族自治县委员会统一战线工作部"</f>
        <v>单位名称：中国共产党耿马傣族佤族自治县委员会统一战线工作部</v>
      </c>
      <c r="B4" s="30"/>
      <c r="C4" s="31"/>
      <c r="D4" s="31"/>
      <c r="E4" s="31"/>
      <c r="F4" s="102"/>
      <c r="G4" s="40" t="s">
        <v>1</v>
      </c>
    </row>
    <row r="5" ht="20.25" customHeight="1" spans="1:7">
      <c r="A5" s="153" t="s">
        <v>144</v>
      </c>
      <c r="B5" s="154"/>
      <c r="C5" s="107" t="s">
        <v>55</v>
      </c>
      <c r="D5" s="130" t="s">
        <v>75</v>
      </c>
      <c r="E5" s="14"/>
      <c r="F5" s="15"/>
      <c r="G5" s="123" t="s">
        <v>76</v>
      </c>
    </row>
    <row r="6" ht="20.25" customHeight="1" spans="1:7">
      <c r="A6" s="155" t="s">
        <v>73</v>
      </c>
      <c r="B6" s="155" t="s">
        <v>74</v>
      </c>
      <c r="C6" s="34"/>
      <c r="D6" s="67" t="s">
        <v>57</v>
      </c>
      <c r="E6" s="67" t="s">
        <v>145</v>
      </c>
      <c r="F6" s="67" t="s">
        <v>146</v>
      </c>
      <c r="G6" s="95"/>
    </row>
    <row r="7" ht="19.5" customHeight="1" spans="1:7">
      <c r="A7" s="155" t="s">
        <v>147</v>
      </c>
      <c r="B7" s="155" t="s">
        <v>148</v>
      </c>
      <c r="C7" s="155" t="s">
        <v>149</v>
      </c>
      <c r="D7" s="67">
        <v>4</v>
      </c>
      <c r="E7" s="156" t="s">
        <v>150</v>
      </c>
      <c r="F7" s="156" t="s">
        <v>151</v>
      </c>
      <c r="G7" s="155" t="s">
        <v>152</v>
      </c>
    </row>
    <row r="8" ht="18" customHeight="1" spans="1:7">
      <c r="A8" s="35" t="s">
        <v>84</v>
      </c>
      <c r="B8" s="35" t="s">
        <v>85</v>
      </c>
      <c r="C8" s="24">
        <v>1594538.18</v>
      </c>
      <c r="D8" s="24">
        <v>1318568.18</v>
      </c>
      <c r="E8" s="24">
        <v>1178670.33</v>
      </c>
      <c r="F8" s="24">
        <v>139897.85</v>
      </c>
      <c r="G8" s="24">
        <v>275970</v>
      </c>
    </row>
    <row r="9" ht="18" customHeight="1" spans="1:7">
      <c r="A9" s="118" t="s">
        <v>86</v>
      </c>
      <c r="B9" s="118" t="s">
        <v>153</v>
      </c>
      <c r="C9" s="24">
        <v>226968</v>
      </c>
      <c r="D9" s="24">
        <v>226968</v>
      </c>
      <c r="E9" s="24">
        <v>226968</v>
      </c>
      <c r="F9" s="24"/>
      <c r="G9" s="24"/>
    </row>
    <row r="10" ht="18" customHeight="1" spans="1:7">
      <c r="A10" s="119" t="s">
        <v>87</v>
      </c>
      <c r="B10" s="119" t="s">
        <v>154</v>
      </c>
      <c r="C10" s="24">
        <v>226968</v>
      </c>
      <c r="D10" s="24">
        <v>226968</v>
      </c>
      <c r="E10" s="24">
        <v>226968</v>
      </c>
      <c r="F10" s="24"/>
      <c r="G10" s="24"/>
    </row>
    <row r="11" ht="18" customHeight="1" spans="1:7">
      <c r="A11" s="118" t="s">
        <v>88</v>
      </c>
      <c r="B11" s="118" t="s">
        <v>155</v>
      </c>
      <c r="C11" s="24">
        <v>1367570.18</v>
      </c>
      <c r="D11" s="24">
        <v>1091600.18</v>
      </c>
      <c r="E11" s="24">
        <v>951702.33</v>
      </c>
      <c r="F11" s="24">
        <v>139897.85</v>
      </c>
      <c r="G11" s="24">
        <v>275970</v>
      </c>
    </row>
    <row r="12" ht="18" customHeight="1" spans="1:7">
      <c r="A12" s="119" t="s">
        <v>89</v>
      </c>
      <c r="B12" s="119" t="s">
        <v>156</v>
      </c>
      <c r="C12" s="24">
        <v>1091600.18</v>
      </c>
      <c r="D12" s="24">
        <v>1091600.18</v>
      </c>
      <c r="E12" s="24">
        <v>951702.33</v>
      </c>
      <c r="F12" s="24">
        <v>139897.85</v>
      </c>
      <c r="G12" s="24"/>
    </row>
    <row r="13" ht="18" customHeight="1" spans="1:7">
      <c r="A13" s="119" t="s">
        <v>90</v>
      </c>
      <c r="B13" s="119" t="s">
        <v>157</v>
      </c>
      <c r="C13" s="24">
        <v>274870</v>
      </c>
      <c r="D13" s="24"/>
      <c r="E13" s="24"/>
      <c r="F13" s="24"/>
      <c r="G13" s="24">
        <v>274870</v>
      </c>
    </row>
    <row r="14" ht="18" customHeight="1" spans="1:7">
      <c r="A14" s="119" t="s">
        <v>91</v>
      </c>
      <c r="B14" s="119" t="s">
        <v>158</v>
      </c>
      <c r="C14" s="24">
        <v>1100</v>
      </c>
      <c r="D14" s="24"/>
      <c r="E14" s="24"/>
      <c r="F14" s="24"/>
      <c r="G14" s="24">
        <v>1100</v>
      </c>
    </row>
    <row r="15" ht="18" customHeight="1" spans="1:7">
      <c r="A15" s="35" t="s">
        <v>92</v>
      </c>
      <c r="B15" s="35" t="s">
        <v>93</v>
      </c>
      <c r="C15" s="24">
        <v>218279.04</v>
      </c>
      <c r="D15" s="24">
        <v>218279.04</v>
      </c>
      <c r="E15" s="24">
        <v>218279.04</v>
      </c>
      <c r="F15" s="24"/>
      <c r="G15" s="24"/>
    </row>
    <row r="16" ht="18" customHeight="1" spans="1:7">
      <c r="A16" s="118" t="s">
        <v>94</v>
      </c>
      <c r="B16" s="118" t="s">
        <v>159</v>
      </c>
      <c r="C16" s="24">
        <v>218279.04</v>
      </c>
      <c r="D16" s="24">
        <v>218279.04</v>
      </c>
      <c r="E16" s="24">
        <v>218279.04</v>
      </c>
      <c r="F16" s="24"/>
      <c r="G16" s="24"/>
    </row>
    <row r="17" ht="18" customHeight="1" spans="1:7">
      <c r="A17" s="119" t="s">
        <v>95</v>
      </c>
      <c r="B17" s="119" t="s">
        <v>160</v>
      </c>
      <c r="C17" s="24">
        <v>84480</v>
      </c>
      <c r="D17" s="24">
        <v>84480</v>
      </c>
      <c r="E17" s="24">
        <v>84480</v>
      </c>
      <c r="F17" s="24"/>
      <c r="G17" s="24"/>
    </row>
    <row r="18" ht="18" customHeight="1" spans="1:7">
      <c r="A18" s="119" t="s">
        <v>96</v>
      </c>
      <c r="B18" s="119" t="s">
        <v>161</v>
      </c>
      <c r="C18" s="24">
        <v>133799.04</v>
      </c>
      <c r="D18" s="24">
        <v>133799.04</v>
      </c>
      <c r="E18" s="24">
        <v>133799.04</v>
      </c>
      <c r="F18" s="24"/>
      <c r="G18" s="24"/>
    </row>
    <row r="19" ht="18" customHeight="1" spans="1:7">
      <c r="A19" s="35" t="s">
        <v>97</v>
      </c>
      <c r="B19" s="35" t="s">
        <v>98</v>
      </c>
      <c r="C19" s="24">
        <v>63553.81</v>
      </c>
      <c r="D19" s="24">
        <v>63553.81</v>
      </c>
      <c r="E19" s="24">
        <v>63553.81</v>
      </c>
      <c r="F19" s="24"/>
      <c r="G19" s="24"/>
    </row>
    <row r="20" ht="18" customHeight="1" spans="1:7">
      <c r="A20" s="118" t="s">
        <v>99</v>
      </c>
      <c r="B20" s="118" t="s">
        <v>162</v>
      </c>
      <c r="C20" s="24">
        <v>63553.81</v>
      </c>
      <c r="D20" s="24">
        <v>63553.81</v>
      </c>
      <c r="E20" s="24">
        <v>63553.81</v>
      </c>
      <c r="F20" s="24"/>
      <c r="G20" s="24"/>
    </row>
    <row r="21" ht="18" customHeight="1" spans="1:7">
      <c r="A21" s="119" t="s">
        <v>100</v>
      </c>
      <c r="B21" s="119" t="s">
        <v>163</v>
      </c>
      <c r="C21" s="24">
        <v>59373.32</v>
      </c>
      <c r="D21" s="24">
        <v>59373.32</v>
      </c>
      <c r="E21" s="24">
        <v>59373.32</v>
      </c>
      <c r="F21" s="24"/>
      <c r="G21" s="24"/>
    </row>
    <row r="22" ht="18" customHeight="1" spans="1:7">
      <c r="A22" s="119" t="s">
        <v>101</v>
      </c>
      <c r="B22" s="119" t="s">
        <v>164</v>
      </c>
      <c r="C22" s="24">
        <v>4180.49</v>
      </c>
      <c r="D22" s="24">
        <v>4180.49</v>
      </c>
      <c r="E22" s="24">
        <v>4180.49</v>
      </c>
      <c r="F22" s="24"/>
      <c r="G22" s="24"/>
    </row>
    <row r="23" ht="18" customHeight="1" spans="1:7">
      <c r="A23" s="35" t="s">
        <v>102</v>
      </c>
      <c r="B23" s="35" t="s">
        <v>103</v>
      </c>
      <c r="C23" s="24">
        <v>100349.28</v>
      </c>
      <c r="D23" s="24">
        <v>100349.28</v>
      </c>
      <c r="E23" s="24">
        <v>100349.28</v>
      </c>
      <c r="F23" s="24"/>
      <c r="G23" s="24"/>
    </row>
    <row r="24" ht="18" customHeight="1" spans="1:7">
      <c r="A24" s="118" t="s">
        <v>104</v>
      </c>
      <c r="B24" s="118" t="s">
        <v>165</v>
      </c>
      <c r="C24" s="24">
        <v>100349.28</v>
      </c>
      <c r="D24" s="24">
        <v>100349.28</v>
      </c>
      <c r="E24" s="24">
        <v>100349.28</v>
      </c>
      <c r="F24" s="24"/>
      <c r="G24" s="24"/>
    </row>
    <row r="25" ht="18" customHeight="1" spans="1:7">
      <c r="A25" s="119" t="s">
        <v>105</v>
      </c>
      <c r="B25" s="119" t="s">
        <v>166</v>
      </c>
      <c r="C25" s="24">
        <v>100349.28</v>
      </c>
      <c r="D25" s="24">
        <v>100349.28</v>
      </c>
      <c r="E25" s="24">
        <v>100349.28</v>
      </c>
      <c r="F25" s="24"/>
      <c r="G25" s="24"/>
    </row>
    <row r="26" ht="18" customHeight="1" spans="1:7">
      <c r="A26" s="157" t="s">
        <v>106</v>
      </c>
      <c r="B26" s="158" t="s">
        <v>106</v>
      </c>
      <c r="C26" s="24">
        <v>1976720.31</v>
      </c>
      <c r="D26" s="24">
        <v>1700750.31</v>
      </c>
      <c r="E26" s="24">
        <v>1560852.46</v>
      </c>
      <c r="F26" s="24">
        <v>139897.85</v>
      </c>
      <c r="G26" s="24">
        <v>275970</v>
      </c>
    </row>
  </sheetData>
  <mergeCells count="7">
    <mergeCell ref="A3:G3"/>
    <mergeCell ref="A4:E4"/>
    <mergeCell ref="A5:B5"/>
    <mergeCell ref="D5:F5"/>
    <mergeCell ref="A26:B26"/>
    <mergeCell ref="C5:C6"/>
    <mergeCell ref="G5:G6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I46" sqref="I46"/>
    </sheetView>
  </sheetViews>
  <sheetFormatPr defaultColWidth="9.13636363636364" defaultRowHeight="14.25" customHeight="1" outlineLevelCol="6"/>
  <cols>
    <col min="1" max="1" width="23.5727272727273" customWidth="1"/>
    <col min="2" max="7" width="22.8545454545455" customWidth="1"/>
  </cols>
  <sheetData>
    <row r="1" customHeight="1" spans="1:7">
      <c r="A1" s="139"/>
      <c r="B1" s="139"/>
      <c r="C1" s="139"/>
      <c r="D1" s="139"/>
      <c r="E1" s="139"/>
      <c r="F1" s="139"/>
      <c r="G1" s="139"/>
    </row>
    <row r="2" ht="15" customHeight="1" spans="1:7">
      <c r="A2" s="140"/>
      <c r="B2" s="141"/>
      <c r="C2" s="142"/>
      <c r="D2" s="63"/>
      <c r="G2" s="88" t="s">
        <v>167</v>
      </c>
    </row>
    <row r="3" ht="39" customHeight="1" spans="1:7">
      <c r="A3" s="128" t="str">
        <f>"2025"&amp;"年一般公共预算“三公”经费支出预算表"</f>
        <v>2025年一般公共预算“三公”经费支出预算表</v>
      </c>
      <c r="B3" s="52"/>
      <c r="C3" s="52"/>
      <c r="D3" s="52"/>
      <c r="E3" s="52"/>
      <c r="F3" s="52"/>
      <c r="G3" s="52"/>
    </row>
    <row r="4" ht="18.75" customHeight="1" spans="1:7">
      <c r="A4" s="42" t="str">
        <f>"单位名称："&amp;"中国共产党耿马傣族佤族自治县委员会统一战线工作部"</f>
        <v>单位名称：中国共产党耿马傣族佤族自治县委员会统一战线工作部</v>
      </c>
      <c r="B4" s="141"/>
      <c r="C4" s="142"/>
      <c r="D4" s="63"/>
      <c r="E4" s="31"/>
      <c r="G4" s="88" t="s">
        <v>168</v>
      </c>
    </row>
    <row r="5" ht="18.75" customHeight="1" spans="1:7">
      <c r="A5" s="11" t="s">
        <v>169</v>
      </c>
      <c r="B5" s="11" t="s">
        <v>170</v>
      </c>
      <c r="C5" s="32" t="s">
        <v>171</v>
      </c>
      <c r="D5" s="13" t="s">
        <v>172</v>
      </c>
      <c r="E5" s="14"/>
      <c r="F5" s="15"/>
      <c r="G5" s="32" t="s">
        <v>173</v>
      </c>
    </row>
    <row r="6" ht="18.75" customHeight="1" spans="1:7">
      <c r="A6" s="18"/>
      <c r="B6" s="143"/>
      <c r="C6" s="34"/>
      <c r="D6" s="67" t="s">
        <v>57</v>
      </c>
      <c r="E6" s="67" t="s">
        <v>174</v>
      </c>
      <c r="F6" s="67" t="s">
        <v>175</v>
      </c>
      <c r="G6" s="34"/>
    </row>
    <row r="7" ht="18.75" customHeight="1" spans="1:7">
      <c r="A7" s="144" t="s">
        <v>55</v>
      </c>
      <c r="B7" s="145">
        <v>1</v>
      </c>
      <c r="C7" s="146">
        <v>2</v>
      </c>
      <c r="D7" s="147">
        <v>3</v>
      </c>
      <c r="E7" s="147">
        <v>4</v>
      </c>
      <c r="F7" s="147">
        <v>5</v>
      </c>
      <c r="G7" s="146">
        <v>6</v>
      </c>
    </row>
    <row r="8" ht="18.75" customHeight="1" spans="1:7">
      <c r="A8" s="144" t="s">
        <v>55</v>
      </c>
      <c r="B8" s="148">
        <v>25000</v>
      </c>
      <c r="C8" s="148"/>
      <c r="D8" s="148">
        <v>20000</v>
      </c>
      <c r="E8" s="148"/>
      <c r="F8" s="148">
        <v>20000</v>
      </c>
      <c r="G8" s="148">
        <v>5000</v>
      </c>
    </row>
    <row r="9" ht="18.75" customHeight="1" spans="1:7">
      <c r="A9" s="149" t="s">
        <v>176</v>
      </c>
      <c r="B9" s="148">
        <v>25000</v>
      </c>
      <c r="C9" s="148"/>
      <c r="D9" s="148">
        <v>20000</v>
      </c>
      <c r="E9" s="148"/>
      <c r="F9" s="148">
        <v>20000</v>
      </c>
      <c r="G9" s="148">
        <v>5000</v>
      </c>
    </row>
    <row r="10" ht="18.75" customHeight="1" spans="1:7">
      <c r="A10" s="149" t="s">
        <v>177</v>
      </c>
      <c r="B10" s="148"/>
      <c r="C10" s="148"/>
      <c r="D10" s="148"/>
      <c r="E10" s="148"/>
      <c r="F10" s="148"/>
      <c r="G10" s="148"/>
    </row>
    <row r="11" ht="18.75" customHeight="1" spans="1:7">
      <c r="A11" s="149" t="s">
        <v>178</v>
      </c>
      <c r="B11" s="148"/>
      <c r="C11" s="148"/>
      <c r="D11" s="148"/>
      <c r="E11" s="148"/>
      <c r="F11" s="148"/>
      <c r="G11" s="148"/>
    </row>
    <row r="12" ht="18.75" customHeight="1" spans="1:7">
      <c r="A12" s="149" t="s">
        <v>179</v>
      </c>
      <c r="B12" s="148"/>
      <c r="C12" s="148"/>
      <c r="D12" s="148"/>
      <c r="E12" s="148"/>
      <c r="F12" s="148"/>
      <c r="G12" s="148"/>
    </row>
  </sheetData>
  <mergeCells count="7">
    <mergeCell ref="A3:G3"/>
    <mergeCell ref="A4:D4"/>
    <mergeCell ref="D5:F5"/>
    <mergeCell ref="A5:A7"/>
    <mergeCell ref="B5:B6"/>
    <mergeCell ref="C5:C6"/>
    <mergeCell ref="G5:G6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39"/>
  <sheetViews>
    <sheetView showZeros="0" topLeftCell="L1" workbookViewId="0">
      <pane ySplit="1" topLeftCell="A2" activePane="bottomLeft" state="frozen"/>
      <selection/>
      <selection pane="bottomLeft" activeCell="I46" sqref="I46"/>
    </sheetView>
  </sheetViews>
  <sheetFormatPr defaultColWidth="9.13636363636364" defaultRowHeight="14.25" customHeight="1"/>
  <cols>
    <col min="1" max="1" width="32.8545454545455" customWidth="1"/>
    <col min="2" max="2" width="25.4181818181818" customWidth="1"/>
    <col min="3" max="3" width="26.5727272727273" customWidth="1"/>
    <col min="4" max="4" width="10.1363636363636" customWidth="1"/>
    <col min="5" max="5" width="28.5909090909091" customWidth="1"/>
    <col min="6" max="6" width="10.2818181818182" customWidth="1"/>
    <col min="7" max="7" width="23" customWidth="1"/>
    <col min="8" max="21" width="19.8545454545455" customWidth="1"/>
    <col min="22" max="23" width="20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2:23">
      <c r="B2" s="126"/>
      <c r="D2" s="127"/>
      <c r="E2" s="127"/>
      <c r="F2" s="127"/>
      <c r="G2" s="127"/>
      <c r="H2" s="68"/>
      <c r="I2" s="68"/>
      <c r="J2" s="68"/>
      <c r="K2" s="68"/>
      <c r="L2" s="68"/>
      <c r="M2" s="68"/>
      <c r="N2" s="31"/>
      <c r="O2" s="31"/>
      <c r="P2" s="31"/>
      <c r="Q2" s="68"/>
      <c r="U2" s="126"/>
      <c r="W2" s="39" t="s">
        <v>180</v>
      </c>
    </row>
    <row r="3" ht="39.75" customHeight="1" spans="1:23">
      <c r="A3" s="128" t="str">
        <f>"2025"&amp;"年部门基本支出预算表"</f>
        <v>2025年部门基本支出预算表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7"/>
      <c r="O3" s="7"/>
      <c r="P3" s="7"/>
      <c r="Q3" s="52"/>
      <c r="R3" s="52"/>
      <c r="S3" s="52"/>
      <c r="T3" s="52"/>
      <c r="U3" s="52"/>
      <c r="V3" s="52"/>
      <c r="W3" s="52"/>
    </row>
    <row r="4" ht="18.75" customHeight="1" spans="1:23">
      <c r="A4" s="8" t="str">
        <f>"单位名称："&amp;"中国共产党耿马傣族佤族自治县委员会统一战线工作部"</f>
        <v>单位名称：中国共产党耿马傣族佤族自治县委员会统一战线工作部</v>
      </c>
      <c r="B4" s="129"/>
      <c r="C4" s="129"/>
      <c r="D4" s="129"/>
      <c r="E4" s="129"/>
      <c r="F4" s="129"/>
      <c r="G4" s="129"/>
      <c r="H4" s="72"/>
      <c r="I4" s="72"/>
      <c r="J4" s="72"/>
      <c r="K4" s="72"/>
      <c r="L4" s="72"/>
      <c r="M4" s="72"/>
      <c r="N4" s="94"/>
      <c r="O4" s="94"/>
      <c r="P4" s="94"/>
      <c r="Q4" s="72"/>
      <c r="U4" s="126"/>
      <c r="W4" s="39" t="s">
        <v>168</v>
      </c>
    </row>
    <row r="5" ht="18" customHeight="1" spans="1:23">
      <c r="A5" s="11" t="s">
        <v>181</v>
      </c>
      <c r="B5" s="11" t="s">
        <v>182</v>
      </c>
      <c r="C5" s="11" t="s">
        <v>183</v>
      </c>
      <c r="D5" s="11" t="s">
        <v>184</v>
      </c>
      <c r="E5" s="11" t="s">
        <v>185</v>
      </c>
      <c r="F5" s="11" t="s">
        <v>186</v>
      </c>
      <c r="G5" s="11" t="s">
        <v>187</v>
      </c>
      <c r="H5" s="130" t="s">
        <v>188</v>
      </c>
      <c r="I5" s="65" t="s">
        <v>188</v>
      </c>
      <c r="J5" s="65"/>
      <c r="K5" s="65"/>
      <c r="L5" s="65"/>
      <c r="M5" s="65"/>
      <c r="N5" s="14"/>
      <c r="O5" s="14"/>
      <c r="P5" s="14"/>
      <c r="Q5" s="75" t="s">
        <v>61</v>
      </c>
      <c r="R5" s="65" t="s">
        <v>78</v>
      </c>
      <c r="S5" s="65"/>
      <c r="T5" s="65"/>
      <c r="U5" s="65"/>
      <c r="V5" s="65"/>
      <c r="W5" s="136"/>
    </row>
    <row r="6" ht="18" customHeight="1" spans="1:23">
      <c r="A6" s="16"/>
      <c r="B6" s="125"/>
      <c r="C6" s="16"/>
      <c r="D6" s="16"/>
      <c r="E6" s="16"/>
      <c r="F6" s="16"/>
      <c r="G6" s="16"/>
      <c r="H6" s="107" t="s">
        <v>189</v>
      </c>
      <c r="I6" s="130" t="s">
        <v>58</v>
      </c>
      <c r="J6" s="65"/>
      <c r="K6" s="65"/>
      <c r="L6" s="65"/>
      <c r="M6" s="136"/>
      <c r="N6" s="13" t="s">
        <v>190</v>
      </c>
      <c r="O6" s="14"/>
      <c r="P6" s="15"/>
      <c r="Q6" s="11" t="s">
        <v>61</v>
      </c>
      <c r="R6" s="130" t="s">
        <v>78</v>
      </c>
      <c r="S6" s="75" t="s">
        <v>64</v>
      </c>
      <c r="T6" s="65" t="s">
        <v>78</v>
      </c>
      <c r="U6" s="75" t="s">
        <v>66</v>
      </c>
      <c r="V6" s="75" t="s">
        <v>67</v>
      </c>
      <c r="W6" s="138" t="s">
        <v>68</v>
      </c>
    </row>
    <row r="7" ht="18.75" customHeight="1" spans="1:23">
      <c r="A7" s="33"/>
      <c r="B7" s="33"/>
      <c r="C7" s="33"/>
      <c r="D7" s="33"/>
      <c r="E7" s="33"/>
      <c r="F7" s="33"/>
      <c r="G7" s="33"/>
      <c r="H7" s="33"/>
      <c r="I7" s="137" t="s">
        <v>191</v>
      </c>
      <c r="J7" s="11" t="s">
        <v>192</v>
      </c>
      <c r="K7" s="11" t="s">
        <v>193</v>
      </c>
      <c r="L7" s="11" t="s">
        <v>194</v>
      </c>
      <c r="M7" s="11" t="s">
        <v>195</v>
      </c>
      <c r="N7" s="11" t="s">
        <v>58</v>
      </c>
      <c r="O7" s="11" t="s">
        <v>59</v>
      </c>
      <c r="P7" s="11" t="s">
        <v>60</v>
      </c>
      <c r="Q7" s="33"/>
      <c r="R7" s="11" t="s">
        <v>57</v>
      </c>
      <c r="S7" s="11" t="s">
        <v>64</v>
      </c>
      <c r="T7" s="11" t="s">
        <v>196</v>
      </c>
      <c r="U7" s="11" t="s">
        <v>66</v>
      </c>
      <c r="V7" s="11" t="s">
        <v>67</v>
      </c>
      <c r="W7" s="11" t="s">
        <v>68</v>
      </c>
    </row>
    <row r="8" ht="37.5" customHeight="1" spans="1:23">
      <c r="A8" s="110"/>
      <c r="B8" s="110"/>
      <c r="C8" s="110"/>
      <c r="D8" s="110"/>
      <c r="E8" s="110"/>
      <c r="F8" s="110"/>
      <c r="G8" s="110"/>
      <c r="H8" s="110"/>
      <c r="I8" s="93"/>
      <c r="J8" s="18" t="s">
        <v>197</v>
      </c>
      <c r="K8" s="18" t="s">
        <v>193</v>
      </c>
      <c r="L8" s="18" t="s">
        <v>194</v>
      </c>
      <c r="M8" s="18" t="s">
        <v>195</v>
      </c>
      <c r="N8" s="18" t="s">
        <v>193</v>
      </c>
      <c r="O8" s="18" t="s">
        <v>194</v>
      </c>
      <c r="P8" s="18" t="s">
        <v>195</v>
      </c>
      <c r="Q8" s="18" t="s">
        <v>61</v>
      </c>
      <c r="R8" s="18" t="s">
        <v>57</v>
      </c>
      <c r="S8" s="18" t="s">
        <v>64</v>
      </c>
      <c r="T8" s="18" t="s">
        <v>196</v>
      </c>
      <c r="U8" s="18" t="s">
        <v>66</v>
      </c>
      <c r="V8" s="18" t="s">
        <v>67</v>
      </c>
      <c r="W8" s="18" t="s">
        <v>68</v>
      </c>
    </row>
    <row r="9" ht="19.5" customHeight="1" spans="1:23">
      <c r="A9" s="131">
        <v>1</v>
      </c>
      <c r="B9" s="131">
        <v>2</v>
      </c>
      <c r="C9" s="131">
        <v>3</v>
      </c>
      <c r="D9" s="131">
        <v>4</v>
      </c>
      <c r="E9" s="131">
        <v>5</v>
      </c>
      <c r="F9" s="131">
        <v>6</v>
      </c>
      <c r="G9" s="131">
        <v>7</v>
      </c>
      <c r="H9" s="131">
        <v>8</v>
      </c>
      <c r="I9" s="131">
        <v>9</v>
      </c>
      <c r="J9" s="131">
        <v>10</v>
      </c>
      <c r="K9" s="131">
        <v>11</v>
      </c>
      <c r="L9" s="131">
        <v>12</v>
      </c>
      <c r="M9" s="131">
        <v>13</v>
      </c>
      <c r="N9" s="131">
        <v>14</v>
      </c>
      <c r="O9" s="131">
        <v>15</v>
      </c>
      <c r="P9" s="131">
        <v>16</v>
      </c>
      <c r="Q9" s="131">
        <v>17</v>
      </c>
      <c r="R9" s="131">
        <v>18</v>
      </c>
      <c r="S9" s="131">
        <v>19</v>
      </c>
      <c r="T9" s="131">
        <v>20</v>
      </c>
      <c r="U9" s="131">
        <v>21</v>
      </c>
      <c r="V9" s="131">
        <v>22</v>
      </c>
      <c r="W9" s="131">
        <v>23</v>
      </c>
    </row>
    <row r="10" ht="21" customHeight="1" spans="1:23">
      <c r="A10" s="132" t="s">
        <v>70</v>
      </c>
      <c r="B10" s="132"/>
      <c r="C10" s="132"/>
      <c r="D10" s="132"/>
      <c r="E10" s="132"/>
      <c r="F10" s="132"/>
      <c r="G10" s="132"/>
      <c r="H10" s="24">
        <v>1700750.31</v>
      </c>
      <c r="I10" s="24">
        <v>1700750.31</v>
      </c>
      <c r="J10" s="24"/>
      <c r="K10" s="24"/>
      <c r="L10" s="24">
        <v>1700750.31</v>
      </c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21" customHeight="1" spans="1:23">
      <c r="A11" s="133" t="s">
        <v>70</v>
      </c>
      <c r="B11" s="22"/>
      <c r="C11" s="22"/>
      <c r="D11" s="22"/>
      <c r="E11" s="22"/>
      <c r="F11" s="22"/>
      <c r="G11" s="22"/>
      <c r="H11" s="24">
        <v>1700750.31</v>
      </c>
      <c r="I11" s="24">
        <v>1700750.31</v>
      </c>
      <c r="J11" s="24"/>
      <c r="K11" s="24"/>
      <c r="L11" s="24">
        <v>1700750.31</v>
      </c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21" customHeight="1" spans="1:23">
      <c r="A12" s="133" t="s">
        <v>70</v>
      </c>
      <c r="B12" s="22" t="s">
        <v>198</v>
      </c>
      <c r="C12" s="22" t="s">
        <v>199</v>
      </c>
      <c r="D12" s="22" t="s">
        <v>89</v>
      </c>
      <c r="E12" s="22" t="s">
        <v>156</v>
      </c>
      <c r="F12" s="22" t="s">
        <v>200</v>
      </c>
      <c r="G12" s="22" t="s">
        <v>201</v>
      </c>
      <c r="H12" s="24">
        <v>332940</v>
      </c>
      <c r="I12" s="24">
        <v>332940</v>
      </c>
      <c r="J12" s="24"/>
      <c r="K12" s="24"/>
      <c r="L12" s="24">
        <v>332940</v>
      </c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21" customHeight="1" spans="1:23">
      <c r="A13" s="133" t="s">
        <v>70</v>
      </c>
      <c r="B13" s="22" t="s">
        <v>198</v>
      </c>
      <c r="C13" s="22" t="s">
        <v>199</v>
      </c>
      <c r="D13" s="22" t="s">
        <v>89</v>
      </c>
      <c r="E13" s="22" t="s">
        <v>156</v>
      </c>
      <c r="F13" s="22" t="s">
        <v>202</v>
      </c>
      <c r="G13" s="22" t="s">
        <v>203</v>
      </c>
      <c r="H13" s="24">
        <v>87000</v>
      </c>
      <c r="I13" s="24">
        <v>87000</v>
      </c>
      <c r="J13" s="24"/>
      <c r="K13" s="24"/>
      <c r="L13" s="24">
        <v>87000</v>
      </c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21" customHeight="1" spans="1:23">
      <c r="A14" s="133" t="s">
        <v>70</v>
      </c>
      <c r="B14" s="22" t="s">
        <v>198</v>
      </c>
      <c r="C14" s="22" t="s">
        <v>199</v>
      </c>
      <c r="D14" s="22" t="s">
        <v>89</v>
      </c>
      <c r="E14" s="22" t="s">
        <v>156</v>
      </c>
      <c r="F14" s="22" t="s">
        <v>202</v>
      </c>
      <c r="G14" s="22" t="s">
        <v>203</v>
      </c>
      <c r="H14" s="24">
        <v>357864</v>
      </c>
      <c r="I14" s="24">
        <v>357864</v>
      </c>
      <c r="J14" s="24"/>
      <c r="K14" s="24"/>
      <c r="L14" s="24">
        <v>357864</v>
      </c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21" customHeight="1" spans="1:23">
      <c r="A15" s="133" t="s">
        <v>70</v>
      </c>
      <c r="B15" s="22" t="s">
        <v>198</v>
      </c>
      <c r="C15" s="22" t="s">
        <v>199</v>
      </c>
      <c r="D15" s="22" t="s">
        <v>89</v>
      </c>
      <c r="E15" s="22" t="s">
        <v>156</v>
      </c>
      <c r="F15" s="22" t="s">
        <v>204</v>
      </c>
      <c r="G15" s="22" t="s">
        <v>205</v>
      </c>
      <c r="H15" s="24">
        <v>27745</v>
      </c>
      <c r="I15" s="24">
        <v>27745</v>
      </c>
      <c r="J15" s="24"/>
      <c r="K15" s="24"/>
      <c r="L15" s="24">
        <v>27745</v>
      </c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21" customHeight="1" spans="1:23">
      <c r="A16" s="133" t="s">
        <v>70</v>
      </c>
      <c r="B16" s="22" t="s">
        <v>206</v>
      </c>
      <c r="C16" s="22" t="s">
        <v>207</v>
      </c>
      <c r="D16" s="22" t="s">
        <v>89</v>
      </c>
      <c r="E16" s="22" t="s">
        <v>156</v>
      </c>
      <c r="F16" s="22" t="s">
        <v>204</v>
      </c>
      <c r="G16" s="22" t="s">
        <v>205</v>
      </c>
      <c r="H16" s="24">
        <v>145440</v>
      </c>
      <c r="I16" s="24">
        <v>145440</v>
      </c>
      <c r="J16" s="24"/>
      <c r="K16" s="24"/>
      <c r="L16" s="24">
        <v>145440</v>
      </c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21" customHeight="1" spans="1:23">
      <c r="A17" s="133" t="s">
        <v>70</v>
      </c>
      <c r="B17" s="22" t="s">
        <v>208</v>
      </c>
      <c r="C17" s="22" t="s">
        <v>209</v>
      </c>
      <c r="D17" s="22" t="s">
        <v>96</v>
      </c>
      <c r="E17" s="22" t="s">
        <v>161</v>
      </c>
      <c r="F17" s="22" t="s">
        <v>210</v>
      </c>
      <c r="G17" s="22" t="s">
        <v>211</v>
      </c>
      <c r="H17" s="24">
        <v>133799.04</v>
      </c>
      <c r="I17" s="24">
        <v>133799.04</v>
      </c>
      <c r="J17" s="24"/>
      <c r="K17" s="24"/>
      <c r="L17" s="24">
        <v>133799.04</v>
      </c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ht="21" customHeight="1" spans="1:23">
      <c r="A18" s="133" t="s">
        <v>70</v>
      </c>
      <c r="B18" s="22" t="s">
        <v>208</v>
      </c>
      <c r="C18" s="22" t="s">
        <v>209</v>
      </c>
      <c r="D18" s="22" t="s">
        <v>212</v>
      </c>
      <c r="E18" s="22" t="s">
        <v>213</v>
      </c>
      <c r="F18" s="22" t="s">
        <v>214</v>
      </c>
      <c r="G18" s="22" t="s">
        <v>215</v>
      </c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ht="21" customHeight="1" spans="1:23">
      <c r="A19" s="133" t="s">
        <v>70</v>
      </c>
      <c r="B19" s="22" t="s">
        <v>208</v>
      </c>
      <c r="C19" s="22" t="s">
        <v>209</v>
      </c>
      <c r="D19" s="22" t="s">
        <v>100</v>
      </c>
      <c r="E19" s="22" t="s">
        <v>163</v>
      </c>
      <c r="F19" s="22" t="s">
        <v>216</v>
      </c>
      <c r="G19" s="22" t="s">
        <v>217</v>
      </c>
      <c r="H19" s="24">
        <v>59373.32</v>
      </c>
      <c r="I19" s="24">
        <v>59373.32</v>
      </c>
      <c r="J19" s="24"/>
      <c r="K19" s="24"/>
      <c r="L19" s="24">
        <v>59373.32</v>
      </c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ht="21" customHeight="1" spans="1:23">
      <c r="A20" s="133" t="s">
        <v>70</v>
      </c>
      <c r="B20" s="22" t="s">
        <v>208</v>
      </c>
      <c r="C20" s="22" t="s">
        <v>209</v>
      </c>
      <c r="D20" s="22" t="s">
        <v>218</v>
      </c>
      <c r="E20" s="22" t="s">
        <v>219</v>
      </c>
      <c r="F20" s="22" t="s">
        <v>216</v>
      </c>
      <c r="G20" s="22" t="s">
        <v>217</v>
      </c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ht="21" customHeight="1" spans="1:23">
      <c r="A21" s="133" t="s">
        <v>70</v>
      </c>
      <c r="B21" s="22" t="s">
        <v>208</v>
      </c>
      <c r="C21" s="22" t="s">
        <v>209</v>
      </c>
      <c r="D21" s="22" t="s">
        <v>220</v>
      </c>
      <c r="E21" s="22" t="s">
        <v>221</v>
      </c>
      <c r="F21" s="22" t="s">
        <v>222</v>
      </c>
      <c r="G21" s="22" t="s">
        <v>223</v>
      </c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ht="21" customHeight="1" spans="1:23">
      <c r="A22" s="133" t="s">
        <v>70</v>
      </c>
      <c r="B22" s="22" t="s">
        <v>208</v>
      </c>
      <c r="C22" s="22" t="s">
        <v>209</v>
      </c>
      <c r="D22" s="22" t="s">
        <v>89</v>
      </c>
      <c r="E22" s="22" t="s">
        <v>156</v>
      </c>
      <c r="F22" s="22" t="s">
        <v>224</v>
      </c>
      <c r="G22" s="22" t="s">
        <v>225</v>
      </c>
      <c r="H22" s="24">
        <v>713.33</v>
      </c>
      <c r="I22" s="24">
        <v>713.33</v>
      </c>
      <c r="J22" s="24"/>
      <c r="K22" s="24"/>
      <c r="L22" s="24">
        <v>713.33</v>
      </c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ht="21" customHeight="1" spans="1:23">
      <c r="A23" s="133" t="s">
        <v>70</v>
      </c>
      <c r="B23" s="22" t="s">
        <v>208</v>
      </c>
      <c r="C23" s="22" t="s">
        <v>209</v>
      </c>
      <c r="D23" s="22" t="s">
        <v>101</v>
      </c>
      <c r="E23" s="22" t="s">
        <v>164</v>
      </c>
      <c r="F23" s="22" t="s">
        <v>224</v>
      </c>
      <c r="G23" s="22" t="s">
        <v>225</v>
      </c>
      <c r="H23" s="24">
        <v>2508</v>
      </c>
      <c r="I23" s="24">
        <v>2508</v>
      </c>
      <c r="J23" s="24"/>
      <c r="K23" s="24"/>
      <c r="L23" s="24">
        <v>2508</v>
      </c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ht="21" customHeight="1" spans="1:23">
      <c r="A24" s="133" t="s">
        <v>70</v>
      </c>
      <c r="B24" s="22" t="s">
        <v>208</v>
      </c>
      <c r="C24" s="22" t="s">
        <v>209</v>
      </c>
      <c r="D24" s="22" t="s">
        <v>101</v>
      </c>
      <c r="E24" s="22" t="s">
        <v>164</v>
      </c>
      <c r="F24" s="22" t="s">
        <v>224</v>
      </c>
      <c r="G24" s="22" t="s">
        <v>225</v>
      </c>
      <c r="H24" s="24">
        <v>1672.49</v>
      </c>
      <c r="I24" s="24">
        <v>1672.49</v>
      </c>
      <c r="J24" s="24"/>
      <c r="K24" s="24"/>
      <c r="L24" s="24">
        <v>1672.49</v>
      </c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ht="21" customHeight="1" spans="1:23">
      <c r="A25" s="133" t="s">
        <v>70</v>
      </c>
      <c r="B25" s="22" t="s">
        <v>226</v>
      </c>
      <c r="C25" s="22" t="s">
        <v>166</v>
      </c>
      <c r="D25" s="22" t="s">
        <v>105</v>
      </c>
      <c r="E25" s="22" t="s">
        <v>166</v>
      </c>
      <c r="F25" s="22" t="s">
        <v>227</v>
      </c>
      <c r="G25" s="22" t="s">
        <v>166</v>
      </c>
      <c r="H25" s="24">
        <v>100349.28</v>
      </c>
      <c r="I25" s="24">
        <v>100349.28</v>
      </c>
      <c r="J25" s="24"/>
      <c r="K25" s="24"/>
      <c r="L25" s="24">
        <v>100349.28</v>
      </c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ht="21" customHeight="1" spans="1:23">
      <c r="A26" s="133" t="s">
        <v>70</v>
      </c>
      <c r="B26" s="22" t="s">
        <v>228</v>
      </c>
      <c r="C26" s="22" t="s">
        <v>229</v>
      </c>
      <c r="D26" s="22" t="s">
        <v>89</v>
      </c>
      <c r="E26" s="22" t="s">
        <v>156</v>
      </c>
      <c r="F26" s="22" t="s">
        <v>230</v>
      </c>
      <c r="G26" s="22" t="s">
        <v>231</v>
      </c>
      <c r="H26" s="24">
        <v>8000</v>
      </c>
      <c r="I26" s="24">
        <v>8000</v>
      </c>
      <c r="J26" s="24"/>
      <c r="K26" s="24"/>
      <c r="L26" s="24">
        <v>8000</v>
      </c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7" ht="21" customHeight="1" spans="1:23">
      <c r="A27" s="133" t="s">
        <v>70</v>
      </c>
      <c r="B27" s="22" t="s">
        <v>228</v>
      </c>
      <c r="C27" s="22" t="s">
        <v>229</v>
      </c>
      <c r="D27" s="22" t="s">
        <v>89</v>
      </c>
      <c r="E27" s="22" t="s">
        <v>156</v>
      </c>
      <c r="F27" s="22" t="s">
        <v>232</v>
      </c>
      <c r="G27" s="22" t="s">
        <v>233</v>
      </c>
      <c r="H27" s="24">
        <v>8000</v>
      </c>
      <c r="I27" s="24">
        <v>8000</v>
      </c>
      <c r="J27" s="24"/>
      <c r="K27" s="24"/>
      <c r="L27" s="24">
        <v>8000</v>
      </c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</row>
    <row r="28" ht="21" customHeight="1" spans="1:23">
      <c r="A28" s="133" t="s">
        <v>70</v>
      </c>
      <c r="B28" s="22" t="s">
        <v>234</v>
      </c>
      <c r="C28" s="22" t="s">
        <v>235</v>
      </c>
      <c r="D28" s="22" t="s">
        <v>89</v>
      </c>
      <c r="E28" s="22" t="s">
        <v>156</v>
      </c>
      <c r="F28" s="22" t="s">
        <v>236</v>
      </c>
      <c r="G28" s="22" t="s">
        <v>173</v>
      </c>
      <c r="H28" s="24">
        <v>5000</v>
      </c>
      <c r="I28" s="24">
        <v>5000</v>
      </c>
      <c r="J28" s="24"/>
      <c r="K28" s="24"/>
      <c r="L28" s="24">
        <v>5000</v>
      </c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ht="21" customHeight="1" spans="1:23">
      <c r="A29" s="133" t="s">
        <v>70</v>
      </c>
      <c r="B29" s="22" t="s">
        <v>228</v>
      </c>
      <c r="C29" s="22" t="s">
        <v>229</v>
      </c>
      <c r="D29" s="22" t="s">
        <v>89</v>
      </c>
      <c r="E29" s="22" t="s">
        <v>156</v>
      </c>
      <c r="F29" s="22" t="s">
        <v>237</v>
      </c>
      <c r="G29" s="22" t="s">
        <v>238</v>
      </c>
      <c r="H29" s="24">
        <v>5000</v>
      </c>
      <c r="I29" s="24">
        <v>5000</v>
      </c>
      <c r="J29" s="24"/>
      <c r="K29" s="24"/>
      <c r="L29" s="24">
        <v>5000</v>
      </c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ht="21" customHeight="1" spans="1:23">
      <c r="A30" s="133" t="s">
        <v>70</v>
      </c>
      <c r="B30" s="22" t="s">
        <v>228</v>
      </c>
      <c r="C30" s="22" t="s">
        <v>229</v>
      </c>
      <c r="D30" s="22" t="s">
        <v>89</v>
      </c>
      <c r="E30" s="22" t="s">
        <v>156</v>
      </c>
      <c r="F30" s="22" t="s">
        <v>239</v>
      </c>
      <c r="G30" s="22" t="s">
        <v>240</v>
      </c>
      <c r="H30" s="24">
        <v>1800</v>
      </c>
      <c r="I30" s="24">
        <v>1800</v>
      </c>
      <c r="J30" s="24"/>
      <c r="K30" s="24"/>
      <c r="L30" s="24">
        <v>1800</v>
      </c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</row>
    <row r="31" ht="21" customHeight="1" spans="1:23">
      <c r="A31" s="133" t="s">
        <v>70</v>
      </c>
      <c r="B31" s="22" t="s">
        <v>228</v>
      </c>
      <c r="C31" s="22" t="s">
        <v>229</v>
      </c>
      <c r="D31" s="22" t="s">
        <v>89</v>
      </c>
      <c r="E31" s="22" t="s">
        <v>156</v>
      </c>
      <c r="F31" s="22" t="s">
        <v>241</v>
      </c>
      <c r="G31" s="22" t="s">
        <v>242</v>
      </c>
      <c r="H31" s="24">
        <v>200</v>
      </c>
      <c r="I31" s="24">
        <v>200</v>
      </c>
      <c r="J31" s="24"/>
      <c r="K31" s="24"/>
      <c r="L31" s="24">
        <v>200</v>
      </c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</row>
    <row r="32" ht="21" customHeight="1" spans="1:23">
      <c r="A32" s="133" t="s">
        <v>70</v>
      </c>
      <c r="B32" s="22" t="s">
        <v>243</v>
      </c>
      <c r="C32" s="22" t="s">
        <v>244</v>
      </c>
      <c r="D32" s="22" t="s">
        <v>89</v>
      </c>
      <c r="E32" s="22" t="s">
        <v>156</v>
      </c>
      <c r="F32" s="22" t="s">
        <v>245</v>
      </c>
      <c r="G32" s="22" t="s">
        <v>244</v>
      </c>
      <c r="H32" s="24">
        <v>13816.08</v>
      </c>
      <c r="I32" s="24">
        <v>13816.08</v>
      </c>
      <c r="J32" s="24"/>
      <c r="K32" s="24"/>
      <c r="L32" s="24">
        <v>13816.08</v>
      </c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</row>
    <row r="33" ht="21" customHeight="1" spans="1:23">
      <c r="A33" s="133" t="s">
        <v>70</v>
      </c>
      <c r="B33" s="22" t="s">
        <v>246</v>
      </c>
      <c r="C33" s="22" t="s">
        <v>247</v>
      </c>
      <c r="D33" s="22" t="s">
        <v>89</v>
      </c>
      <c r="E33" s="22" t="s">
        <v>156</v>
      </c>
      <c r="F33" s="22" t="s">
        <v>248</v>
      </c>
      <c r="G33" s="22" t="s">
        <v>247</v>
      </c>
      <c r="H33" s="24">
        <v>20000</v>
      </c>
      <c r="I33" s="24">
        <v>20000</v>
      </c>
      <c r="J33" s="24"/>
      <c r="K33" s="24"/>
      <c r="L33" s="24">
        <v>20000</v>
      </c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</row>
    <row r="34" ht="21" customHeight="1" spans="1:23">
      <c r="A34" s="133" t="s">
        <v>70</v>
      </c>
      <c r="B34" s="22" t="s">
        <v>249</v>
      </c>
      <c r="C34" s="22" t="s">
        <v>250</v>
      </c>
      <c r="D34" s="22" t="s">
        <v>89</v>
      </c>
      <c r="E34" s="22" t="s">
        <v>156</v>
      </c>
      <c r="F34" s="22" t="s">
        <v>251</v>
      </c>
      <c r="G34" s="22" t="s">
        <v>252</v>
      </c>
      <c r="H34" s="24">
        <v>67200</v>
      </c>
      <c r="I34" s="24">
        <v>67200</v>
      </c>
      <c r="J34" s="24"/>
      <c r="K34" s="24"/>
      <c r="L34" s="24">
        <v>67200</v>
      </c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</row>
    <row r="35" ht="21" customHeight="1" spans="1:23">
      <c r="A35" s="133" t="s">
        <v>70</v>
      </c>
      <c r="B35" s="22" t="s">
        <v>253</v>
      </c>
      <c r="C35" s="22" t="s">
        <v>254</v>
      </c>
      <c r="D35" s="22" t="s">
        <v>89</v>
      </c>
      <c r="E35" s="22" t="s">
        <v>156</v>
      </c>
      <c r="F35" s="22" t="s">
        <v>255</v>
      </c>
      <c r="G35" s="22" t="s">
        <v>256</v>
      </c>
      <c r="H35" s="24">
        <v>10881.77</v>
      </c>
      <c r="I35" s="24">
        <v>10881.77</v>
      </c>
      <c r="J35" s="24"/>
      <c r="K35" s="24"/>
      <c r="L35" s="24">
        <v>10881.77</v>
      </c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</row>
    <row r="36" ht="21" customHeight="1" spans="1:23">
      <c r="A36" s="133" t="s">
        <v>70</v>
      </c>
      <c r="B36" s="22" t="s">
        <v>257</v>
      </c>
      <c r="C36" s="22" t="s">
        <v>258</v>
      </c>
      <c r="D36" s="22" t="s">
        <v>95</v>
      </c>
      <c r="E36" s="22" t="s">
        <v>160</v>
      </c>
      <c r="F36" s="22" t="s">
        <v>259</v>
      </c>
      <c r="G36" s="22" t="s">
        <v>260</v>
      </c>
      <c r="H36" s="24">
        <v>84480</v>
      </c>
      <c r="I36" s="24">
        <v>84480</v>
      </c>
      <c r="J36" s="24"/>
      <c r="K36" s="24"/>
      <c r="L36" s="24">
        <v>84480</v>
      </c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</row>
    <row r="37" ht="21" customHeight="1" spans="1:23">
      <c r="A37" s="133" t="s">
        <v>70</v>
      </c>
      <c r="B37" s="22" t="s">
        <v>261</v>
      </c>
      <c r="C37" s="22" t="s">
        <v>262</v>
      </c>
      <c r="D37" s="22" t="s">
        <v>87</v>
      </c>
      <c r="E37" s="22" t="s">
        <v>154</v>
      </c>
      <c r="F37" s="22" t="s">
        <v>263</v>
      </c>
      <c r="G37" s="22" t="s">
        <v>264</v>
      </c>
      <c r="H37" s="24">
        <v>226968</v>
      </c>
      <c r="I37" s="24">
        <v>226968</v>
      </c>
      <c r="J37" s="24"/>
      <c r="K37" s="24"/>
      <c r="L37" s="24">
        <v>226968</v>
      </c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</row>
    <row r="38" ht="21" customHeight="1" spans="1:23">
      <c r="A38" s="133" t="s">
        <v>70</v>
      </c>
      <c r="B38" s="22" t="s">
        <v>208</v>
      </c>
      <c r="C38" s="22" t="s">
        <v>209</v>
      </c>
      <c r="D38" s="22" t="s">
        <v>100</v>
      </c>
      <c r="E38" s="22" t="s">
        <v>163</v>
      </c>
      <c r="F38" s="22" t="s">
        <v>265</v>
      </c>
      <c r="G38" s="22" t="s">
        <v>266</v>
      </c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</row>
    <row r="39" ht="21" customHeight="1" spans="1:23">
      <c r="A39" s="36" t="s">
        <v>106</v>
      </c>
      <c r="B39" s="134"/>
      <c r="C39" s="134"/>
      <c r="D39" s="134"/>
      <c r="E39" s="134"/>
      <c r="F39" s="134"/>
      <c r="G39" s="135"/>
      <c r="H39" s="24">
        <v>1700750.31</v>
      </c>
      <c r="I39" s="24">
        <v>1700750.31</v>
      </c>
      <c r="J39" s="24"/>
      <c r="K39" s="24"/>
      <c r="L39" s="24">
        <v>1700750.31</v>
      </c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</row>
  </sheetData>
  <mergeCells count="30">
    <mergeCell ref="A3:W3"/>
    <mergeCell ref="A4:G4"/>
    <mergeCell ref="H5:W5"/>
    <mergeCell ref="I6:M6"/>
    <mergeCell ref="N6:P6"/>
    <mergeCell ref="R6:W6"/>
    <mergeCell ref="A39:G39"/>
    <mergeCell ref="A5:A8"/>
    <mergeCell ref="B5:B8"/>
    <mergeCell ref="C5:C8"/>
    <mergeCell ref="D5:D8"/>
    <mergeCell ref="E5:E8"/>
    <mergeCell ref="F5:F8"/>
    <mergeCell ref="G5:G8"/>
    <mergeCell ref="H6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20"/>
  <sheetViews>
    <sheetView showZeros="0" workbookViewId="0">
      <pane ySplit="1" topLeftCell="A2" activePane="bottomLeft" state="frozen"/>
      <selection/>
      <selection pane="bottomLeft" activeCell="I46" sqref="I46"/>
    </sheetView>
  </sheetViews>
  <sheetFormatPr defaultColWidth="9.13636363636364" defaultRowHeight="14.25" customHeight="1"/>
  <cols>
    <col min="1" max="1" width="12.4181818181818" customWidth="1"/>
    <col min="2" max="2" width="30.4454545454545" customWidth="1"/>
    <col min="3" max="3" width="32.8545454545455" customWidth="1"/>
    <col min="4" max="4" width="23.8545454545455" customWidth="1"/>
    <col min="5" max="5" width="11.1363636363636" customWidth="1"/>
    <col min="6" max="6" width="17.7090909090909" customWidth="1"/>
    <col min="7" max="7" width="9.85454545454546" customWidth="1"/>
    <col min="8" max="8" width="17.7090909090909" customWidth="1"/>
    <col min="9" max="21" width="19.1363636363636" customWidth="1"/>
    <col min="22" max="23" width="19.2818181818182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1:23">
      <c r="A2" s="2"/>
      <c r="B2" s="4"/>
      <c r="C2" s="2"/>
      <c r="D2" s="2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  <c r="R2" s="2"/>
      <c r="S2" s="2"/>
      <c r="T2" s="2"/>
      <c r="U2" s="4"/>
      <c r="V2" s="2"/>
      <c r="W2" s="40" t="s">
        <v>267</v>
      </c>
    </row>
    <row r="3" ht="41.25" customHeight="1" spans="1:23">
      <c r="A3" s="6" t="str">
        <f>"2025"&amp;"年部门项目支出预算表"</f>
        <v>2025年部门项目支出预算表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ht="18.75" customHeight="1" spans="1:23">
      <c r="A4" s="8" t="str">
        <f>"单位名称："&amp;"中国共产党耿马傣族佤族自治县委员会统一战线工作部"</f>
        <v>单位名称：中国共产党耿马傣族佤族自治县委员会统一战线工作部</v>
      </c>
      <c r="B4" s="9"/>
      <c r="C4" s="9"/>
      <c r="D4" s="9"/>
      <c r="E4" s="9"/>
      <c r="F4" s="9"/>
      <c r="G4" s="9"/>
      <c r="H4" s="9"/>
      <c r="I4" s="10"/>
      <c r="J4" s="10"/>
      <c r="K4" s="10"/>
      <c r="L4" s="10"/>
      <c r="M4" s="10"/>
      <c r="N4" s="10"/>
      <c r="O4" s="10"/>
      <c r="P4" s="10"/>
      <c r="Q4" s="10"/>
      <c r="R4" s="2"/>
      <c r="S4" s="2"/>
      <c r="T4" s="2"/>
      <c r="U4" s="4"/>
      <c r="V4" s="2"/>
      <c r="W4" s="40" t="s">
        <v>168</v>
      </c>
    </row>
    <row r="5" ht="18.75" customHeight="1" spans="1:23">
      <c r="A5" s="11" t="s">
        <v>268</v>
      </c>
      <c r="B5" s="12" t="s">
        <v>182</v>
      </c>
      <c r="C5" s="11" t="s">
        <v>183</v>
      </c>
      <c r="D5" s="11" t="s">
        <v>269</v>
      </c>
      <c r="E5" s="12" t="s">
        <v>184</v>
      </c>
      <c r="F5" s="12" t="s">
        <v>185</v>
      </c>
      <c r="G5" s="12" t="s">
        <v>270</v>
      </c>
      <c r="H5" s="12" t="s">
        <v>271</v>
      </c>
      <c r="I5" s="32" t="s">
        <v>55</v>
      </c>
      <c r="J5" s="13" t="s">
        <v>272</v>
      </c>
      <c r="K5" s="14"/>
      <c r="L5" s="14"/>
      <c r="M5" s="15"/>
      <c r="N5" s="13" t="s">
        <v>190</v>
      </c>
      <c r="O5" s="14"/>
      <c r="P5" s="15"/>
      <c r="Q5" s="12" t="s">
        <v>61</v>
      </c>
      <c r="R5" s="13" t="s">
        <v>78</v>
      </c>
      <c r="S5" s="14"/>
      <c r="T5" s="14"/>
      <c r="U5" s="14"/>
      <c r="V5" s="14"/>
      <c r="W5" s="15"/>
    </row>
    <row r="6" ht="18.75" customHeight="1" spans="1:23">
      <c r="A6" s="16"/>
      <c r="B6" s="33"/>
      <c r="C6" s="16"/>
      <c r="D6" s="16"/>
      <c r="E6" s="17"/>
      <c r="F6" s="17"/>
      <c r="G6" s="17"/>
      <c r="H6" s="17"/>
      <c r="I6" s="33"/>
      <c r="J6" s="122" t="s">
        <v>58</v>
      </c>
      <c r="K6" s="123"/>
      <c r="L6" s="12" t="s">
        <v>59</v>
      </c>
      <c r="M6" s="12" t="s">
        <v>60</v>
      </c>
      <c r="N6" s="12" t="s">
        <v>58</v>
      </c>
      <c r="O6" s="12" t="s">
        <v>59</v>
      </c>
      <c r="P6" s="12" t="s">
        <v>60</v>
      </c>
      <c r="Q6" s="17"/>
      <c r="R6" s="12" t="s">
        <v>57</v>
      </c>
      <c r="S6" s="11" t="s">
        <v>64</v>
      </c>
      <c r="T6" s="11" t="s">
        <v>196</v>
      </c>
      <c r="U6" s="11" t="s">
        <v>66</v>
      </c>
      <c r="V6" s="11" t="s">
        <v>67</v>
      </c>
      <c r="W6" s="11" t="s">
        <v>68</v>
      </c>
    </row>
    <row r="7" ht="18.75" customHeight="1" spans="1:23">
      <c r="A7" s="33"/>
      <c r="B7" s="33"/>
      <c r="C7" s="33"/>
      <c r="D7" s="33"/>
      <c r="E7" s="33"/>
      <c r="F7" s="33"/>
      <c r="G7" s="33"/>
      <c r="H7" s="33"/>
      <c r="I7" s="33"/>
      <c r="J7" s="124" t="s">
        <v>57</v>
      </c>
      <c r="K7" s="95"/>
      <c r="L7" s="33"/>
      <c r="M7" s="33"/>
      <c r="N7" s="33"/>
      <c r="O7" s="33"/>
      <c r="P7" s="33"/>
      <c r="Q7" s="33"/>
      <c r="R7" s="33"/>
      <c r="S7" s="125"/>
      <c r="T7" s="125"/>
      <c r="U7" s="125"/>
      <c r="V7" s="125"/>
      <c r="W7" s="125"/>
    </row>
    <row r="8" ht="18.75" customHeight="1" spans="1:23">
      <c r="A8" s="18"/>
      <c r="B8" s="34"/>
      <c r="C8" s="18"/>
      <c r="D8" s="18"/>
      <c r="E8" s="19"/>
      <c r="F8" s="19"/>
      <c r="G8" s="19"/>
      <c r="H8" s="19"/>
      <c r="I8" s="34"/>
      <c r="J8" s="47" t="s">
        <v>57</v>
      </c>
      <c r="K8" s="47" t="s">
        <v>273</v>
      </c>
      <c r="L8" s="19"/>
      <c r="M8" s="19"/>
      <c r="N8" s="19"/>
      <c r="O8" s="19"/>
      <c r="P8" s="19"/>
      <c r="Q8" s="19"/>
      <c r="R8" s="19"/>
      <c r="S8" s="19"/>
      <c r="T8" s="19"/>
      <c r="U8" s="34"/>
      <c r="V8" s="19"/>
      <c r="W8" s="19"/>
    </row>
    <row r="9" ht="18.75" customHeight="1" spans="1:23">
      <c r="A9" s="120">
        <v>1</v>
      </c>
      <c r="B9" s="120">
        <v>2</v>
      </c>
      <c r="C9" s="120">
        <v>3</v>
      </c>
      <c r="D9" s="120">
        <v>4</v>
      </c>
      <c r="E9" s="120">
        <v>5</v>
      </c>
      <c r="F9" s="120">
        <v>6</v>
      </c>
      <c r="G9" s="120">
        <v>7</v>
      </c>
      <c r="H9" s="120">
        <v>8</v>
      </c>
      <c r="I9" s="120">
        <v>9</v>
      </c>
      <c r="J9" s="120">
        <v>10</v>
      </c>
      <c r="K9" s="120">
        <v>11</v>
      </c>
      <c r="L9" s="120">
        <v>12</v>
      </c>
      <c r="M9" s="120">
        <v>13</v>
      </c>
      <c r="N9" s="120">
        <v>14</v>
      </c>
      <c r="O9" s="120">
        <v>15</v>
      </c>
      <c r="P9" s="120">
        <v>16</v>
      </c>
      <c r="Q9" s="120">
        <v>17</v>
      </c>
      <c r="R9" s="120">
        <v>18</v>
      </c>
      <c r="S9" s="120">
        <v>19</v>
      </c>
      <c r="T9" s="120">
        <v>20</v>
      </c>
      <c r="U9" s="120">
        <v>21</v>
      </c>
      <c r="V9" s="120">
        <v>22</v>
      </c>
      <c r="W9" s="120">
        <v>23</v>
      </c>
    </row>
    <row r="10" ht="18.75" customHeight="1" spans="1:23">
      <c r="A10" s="22"/>
      <c r="B10" s="22"/>
      <c r="C10" s="22" t="s">
        <v>274</v>
      </c>
      <c r="D10" s="22"/>
      <c r="E10" s="22"/>
      <c r="F10" s="22"/>
      <c r="G10" s="22"/>
      <c r="H10" s="22"/>
      <c r="I10" s="24">
        <v>1100</v>
      </c>
      <c r="J10" s="24">
        <v>1100</v>
      </c>
      <c r="K10" s="24">
        <v>1100</v>
      </c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18.75" customHeight="1" spans="1:23">
      <c r="A11" s="121" t="s">
        <v>275</v>
      </c>
      <c r="B11" s="121" t="s">
        <v>276</v>
      </c>
      <c r="C11" s="22" t="s">
        <v>274</v>
      </c>
      <c r="D11" s="121" t="s">
        <v>70</v>
      </c>
      <c r="E11" s="121" t="s">
        <v>91</v>
      </c>
      <c r="F11" s="121" t="s">
        <v>158</v>
      </c>
      <c r="G11" s="121" t="s">
        <v>263</v>
      </c>
      <c r="H11" s="121" t="s">
        <v>264</v>
      </c>
      <c r="I11" s="24">
        <v>1100</v>
      </c>
      <c r="J11" s="24">
        <v>1100</v>
      </c>
      <c r="K11" s="24">
        <v>1100</v>
      </c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18.75" customHeight="1" spans="1:23">
      <c r="A12" s="26"/>
      <c r="B12" s="26"/>
      <c r="C12" s="22" t="s">
        <v>277</v>
      </c>
      <c r="D12" s="26"/>
      <c r="E12" s="26"/>
      <c r="F12" s="26"/>
      <c r="G12" s="26"/>
      <c r="H12" s="26"/>
      <c r="I12" s="24">
        <v>150000</v>
      </c>
      <c r="J12" s="24">
        <v>150000</v>
      </c>
      <c r="K12" s="24">
        <v>150000</v>
      </c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18.75" customHeight="1" spans="1:23">
      <c r="A13" s="121" t="s">
        <v>275</v>
      </c>
      <c r="B13" s="121" t="s">
        <v>278</v>
      </c>
      <c r="C13" s="22" t="s">
        <v>277</v>
      </c>
      <c r="D13" s="121" t="s">
        <v>70</v>
      </c>
      <c r="E13" s="121" t="s">
        <v>90</v>
      </c>
      <c r="F13" s="121" t="s">
        <v>157</v>
      </c>
      <c r="G13" s="121" t="s">
        <v>279</v>
      </c>
      <c r="H13" s="121" t="s">
        <v>280</v>
      </c>
      <c r="I13" s="24">
        <v>150000</v>
      </c>
      <c r="J13" s="24">
        <v>150000</v>
      </c>
      <c r="K13" s="24">
        <v>150000</v>
      </c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18.75" customHeight="1" spans="1:23">
      <c r="A14" s="26"/>
      <c r="B14" s="26"/>
      <c r="C14" s="22" t="s">
        <v>281</v>
      </c>
      <c r="D14" s="26"/>
      <c r="E14" s="26"/>
      <c r="F14" s="26"/>
      <c r="G14" s="26"/>
      <c r="H14" s="26"/>
      <c r="I14" s="24">
        <v>20470</v>
      </c>
      <c r="J14" s="24">
        <v>20470</v>
      </c>
      <c r="K14" s="24">
        <v>20470</v>
      </c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18.75" customHeight="1" spans="1:23">
      <c r="A15" s="121" t="s">
        <v>275</v>
      </c>
      <c r="B15" s="121" t="s">
        <v>282</v>
      </c>
      <c r="C15" s="22" t="s">
        <v>281</v>
      </c>
      <c r="D15" s="121" t="s">
        <v>70</v>
      </c>
      <c r="E15" s="121" t="s">
        <v>90</v>
      </c>
      <c r="F15" s="121" t="s">
        <v>157</v>
      </c>
      <c r="G15" s="121" t="s">
        <v>279</v>
      </c>
      <c r="H15" s="121" t="s">
        <v>280</v>
      </c>
      <c r="I15" s="24">
        <v>20470</v>
      </c>
      <c r="J15" s="24">
        <v>20470</v>
      </c>
      <c r="K15" s="24">
        <v>20470</v>
      </c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18.75" customHeight="1" spans="1:23">
      <c r="A16" s="26"/>
      <c r="B16" s="26"/>
      <c r="C16" s="22" t="s">
        <v>283</v>
      </c>
      <c r="D16" s="26"/>
      <c r="E16" s="26"/>
      <c r="F16" s="26"/>
      <c r="G16" s="26"/>
      <c r="H16" s="26"/>
      <c r="I16" s="24">
        <v>24000</v>
      </c>
      <c r="J16" s="24">
        <v>24000</v>
      </c>
      <c r="K16" s="24">
        <v>24000</v>
      </c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18.75" customHeight="1" spans="1:23">
      <c r="A17" s="121" t="s">
        <v>275</v>
      </c>
      <c r="B17" s="121" t="s">
        <v>284</v>
      </c>
      <c r="C17" s="22" t="s">
        <v>283</v>
      </c>
      <c r="D17" s="121" t="s">
        <v>70</v>
      </c>
      <c r="E17" s="121" t="s">
        <v>90</v>
      </c>
      <c r="F17" s="121" t="s">
        <v>157</v>
      </c>
      <c r="G17" s="121" t="s">
        <v>237</v>
      </c>
      <c r="H17" s="121" t="s">
        <v>238</v>
      </c>
      <c r="I17" s="24">
        <v>24000</v>
      </c>
      <c r="J17" s="24">
        <v>24000</v>
      </c>
      <c r="K17" s="24">
        <v>24000</v>
      </c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ht="18.75" customHeight="1" spans="1:23">
      <c r="A18" s="26"/>
      <c r="B18" s="26"/>
      <c r="C18" s="22" t="s">
        <v>285</v>
      </c>
      <c r="D18" s="26"/>
      <c r="E18" s="26"/>
      <c r="F18" s="26"/>
      <c r="G18" s="26"/>
      <c r="H18" s="26"/>
      <c r="I18" s="24">
        <v>80400</v>
      </c>
      <c r="J18" s="24">
        <v>80400</v>
      </c>
      <c r="K18" s="24">
        <v>80400</v>
      </c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ht="18.75" customHeight="1" spans="1:23">
      <c r="A19" s="121" t="s">
        <v>275</v>
      </c>
      <c r="B19" s="121" t="s">
        <v>286</v>
      </c>
      <c r="C19" s="22" t="s">
        <v>285</v>
      </c>
      <c r="D19" s="121" t="s">
        <v>70</v>
      </c>
      <c r="E19" s="121" t="s">
        <v>90</v>
      </c>
      <c r="F19" s="121" t="s">
        <v>157</v>
      </c>
      <c r="G19" s="121" t="s">
        <v>287</v>
      </c>
      <c r="H19" s="121" t="s">
        <v>288</v>
      </c>
      <c r="I19" s="24">
        <v>80400</v>
      </c>
      <c r="J19" s="24">
        <v>80400</v>
      </c>
      <c r="K19" s="24">
        <v>80400</v>
      </c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ht="18.75" customHeight="1" spans="1:23">
      <c r="A20" s="36" t="s">
        <v>106</v>
      </c>
      <c r="B20" s="37"/>
      <c r="C20" s="37"/>
      <c r="D20" s="37"/>
      <c r="E20" s="37"/>
      <c r="F20" s="37"/>
      <c r="G20" s="37"/>
      <c r="H20" s="38"/>
      <c r="I20" s="24">
        <v>275970</v>
      </c>
      <c r="J20" s="24">
        <v>275970</v>
      </c>
      <c r="K20" s="24">
        <v>275970</v>
      </c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</sheetData>
  <mergeCells count="28">
    <mergeCell ref="A3:W3"/>
    <mergeCell ref="A4:H4"/>
    <mergeCell ref="J5:M5"/>
    <mergeCell ref="N5:P5"/>
    <mergeCell ref="R5:W5"/>
    <mergeCell ref="A20:H20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32"/>
  <sheetViews>
    <sheetView showZeros="0" workbookViewId="0">
      <pane ySplit="1" topLeftCell="A2" activePane="bottomLeft" state="frozen"/>
      <selection/>
      <selection pane="bottomLeft" activeCell="I46" sqref="I46"/>
    </sheetView>
  </sheetViews>
  <sheetFormatPr defaultColWidth="9.13636363636364" defaultRowHeight="12" customHeight="1"/>
  <cols>
    <col min="1" max="1" width="34.2818181818182" customWidth="1"/>
    <col min="2" max="2" width="48" customWidth="1"/>
    <col min="3" max="5" width="18.2818181818182" customWidth="1"/>
    <col min="6" max="6" width="12" customWidth="1"/>
    <col min="7" max="7" width="17" customWidth="1"/>
    <col min="8" max="9" width="12" customWidth="1"/>
    <col min="10" max="10" width="27.5727272727273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87" t="s">
        <v>289</v>
      </c>
    </row>
    <row r="3" ht="36.75" customHeight="1" spans="1:10">
      <c r="A3" s="6" t="str">
        <f>"2025"&amp;"年部门项目支出绩效目标表"</f>
        <v>2025年部门项目支出绩效目标表</v>
      </c>
      <c r="B3" s="7"/>
      <c r="C3" s="7"/>
      <c r="D3" s="7"/>
      <c r="E3" s="7"/>
      <c r="F3" s="52"/>
      <c r="G3" s="7"/>
      <c r="H3" s="52"/>
      <c r="I3" s="52"/>
      <c r="J3" s="7"/>
    </row>
    <row r="4" ht="18.75" customHeight="1" spans="1:8">
      <c r="A4" s="8" t="str">
        <f>"单位名称："&amp;"中国共产党耿马傣族佤族自治县委员会统一战线工作部"</f>
        <v>单位名称：中国共产党耿马傣族佤族自治县委员会统一战线工作部</v>
      </c>
      <c r="B4" s="4"/>
      <c r="C4" s="4"/>
      <c r="D4" s="4"/>
      <c r="E4" s="4"/>
      <c r="F4" s="53"/>
      <c r="G4" s="4"/>
      <c r="H4" s="53"/>
    </row>
    <row r="5" ht="18.75" customHeight="1" spans="1:10">
      <c r="A5" s="47" t="s">
        <v>290</v>
      </c>
      <c r="B5" s="47" t="s">
        <v>291</v>
      </c>
      <c r="C5" s="47" t="s">
        <v>292</v>
      </c>
      <c r="D5" s="47" t="s">
        <v>293</v>
      </c>
      <c r="E5" s="47" t="s">
        <v>294</v>
      </c>
      <c r="F5" s="54" t="s">
        <v>295</v>
      </c>
      <c r="G5" s="47" t="s">
        <v>296</v>
      </c>
      <c r="H5" s="54" t="s">
        <v>297</v>
      </c>
      <c r="I5" s="54" t="s">
        <v>298</v>
      </c>
      <c r="J5" s="47" t="s">
        <v>299</v>
      </c>
    </row>
    <row r="6" ht="18.75" customHeight="1" spans="1:10">
      <c r="A6" s="117">
        <v>1</v>
      </c>
      <c r="B6" s="117">
        <v>2</v>
      </c>
      <c r="C6" s="117">
        <v>3</v>
      </c>
      <c r="D6" s="117">
        <v>4</v>
      </c>
      <c r="E6" s="117">
        <v>5</v>
      </c>
      <c r="F6" s="117">
        <v>6</v>
      </c>
      <c r="G6" s="117">
        <v>7</v>
      </c>
      <c r="H6" s="117">
        <v>8</v>
      </c>
      <c r="I6" s="117">
        <v>9</v>
      </c>
      <c r="J6" s="117">
        <v>10</v>
      </c>
    </row>
    <row r="7" ht="18.75" customHeight="1" spans="1:10">
      <c r="A7" s="35" t="s">
        <v>70</v>
      </c>
      <c r="B7" s="48"/>
      <c r="C7" s="48"/>
      <c r="D7" s="48"/>
      <c r="E7" s="55"/>
      <c r="F7" s="56"/>
      <c r="G7" s="55"/>
      <c r="H7" s="56"/>
      <c r="I7" s="56"/>
      <c r="J7" s="55"/>
    </row>
    <row r="8" ht="18.75" customHeight="1" spans="1:10">
      <c r="A8" s="118" t="s">
        <v>70</v>
      </c>
      <c r="B8" s="22"/>
      <c r="C8" s="22"/>
      <c r="D8" s="22"/>
      <c r="E8" s="35"/>
      <c r="F8" s="22"/>
      <c r="G8" s="35"/>
      <c r="H8" s="22"/>
      <c r="I8" s="22"/>
      <c r="J8" s="35"/>
    </row>
    <row r="9" ht="18.75" customHeight="1" spans="1:10">
      <c r="A9" s="211" t="s">
        <v>281</v>
      </c>
      <c r="B9" s="22" t="s">
        <v>300</v>
      </c>
      <c r="C9" s="22" t="s">
        <v>301</v>
      </c>
      <c r="D9" s="22" t="s">
        <v>302</v>
      </c>
      <c r="E9" s="35" t="s">
        <v>303</v>
      </c>
      <c r="F9" s="22" t="s">
        <v>304</v>
      </c>
      <c r="G9" s="35" t="s">
        <v>305</v>
      </c>
      <c r="H9" s="22" t="s">
        <v>306</v>
      </c>
      <c r="I9" s="22" t="s">
        <v>307</v>
      </c>
      <c r="J9" s="35" t="s">
        <v>308</v>
      </c>
    </row>
    <row r="10" ht="18.75" customHeight="1" spans="1:10">
      <c r="A10" s="211" t="s">
        <v>281</v>
      </c>
      <c r="B10" s="22" t="s">
        <v>300</v>
      </c>
      <c r="C10" s="22" t="s">
        <v>301</v>
      </c>
      <c r="D10" s="22" t="s">
        <v>302</v>
      </c>
      <c r="E10" s="35" t="s">
        <v>309</v>
      </c>
      <c r="F10" s="22" t="s">
        <v>304</v>
      </c>
      <c r="G10" s="35" t="s">
        <v>310</v>
      </c>
      <c r="H10" s="22" t="s">
        <v>311</v>
      </c>
      <c r="I10" s="22" t="s">
        <v>307</v>
      </c>
      <c r="J10" s="35" t="s">
        <v>312</v>
      </c>
    </row>
    <row r="11" ht="18.75" customHeight="1" spans="1:10">
      <c r="A11" s="211" t="s">
        <v>281</v>
      </c>
      <c r="B11" s="22" t="s">
        <v>300</v>
      </c>
      <c r="C11" s="22" t="s">
        <v>301</v>
      </c>
      <c r="D11" s="22" t="s">
        <v>313</v>
      </c>
      <c r="E11" s="35" t="s">
        <v>314</v>
      </c>
      <c r="F11" s="22" t="s">
        <v>304</v>
      </c>
      <c r="G11" s="35" t="s">
        <v>315</v>
      </c>
      <c r="H11" s="22" t="s">
        <v>316</v>
      </c>
      <c r="I11" s="22" t="s">
        <v>307</v>
      </c>
      <c r="J11" s="35" t="s">
        <v>317</v>
      </c>
    </row>
    <row r="12" ht="18.75" customHeight="1" spans="1:10">
      <c r="A12" s="211" t="s">
        <v>281</v>
      </c>
      <c r="B12" s="22" t="s">
        <v>300</v>
      </c>
      <c r="C12" s="22" t="s">
        <v>318</v>
      </c>
      <c r="D12" s="22" t="s">
        <v>319</v>
      </c>
      <c r="E12" s="35" t="s">
        <v>320</v>
      </c>
      <c r="F12" s="22" t="s">
        <v>304</v>
      </c>
      <c r="G12" s="35" t="s">
        <v>310</v>
      </c>
      <c r="H12" s="22" t="s">
        <v>321</v>
      </c>
      <c r="I12" s="22" t="s">
        <v>307</v>
      </c>
      <c r="J12" s="35" t="s">
        <v>322</v>
      </c>
    </row>
    <row r="13" ht="18.75" customHeight="1" spans="1:10">
      <c r="A13" s="211" t="s">
        <v>281</v>
      </c>
      <c r="B13" s="22" t="s">
        <v>300</v>
      </c>
      <c r="C13" s="22" t="s">
        <v>323</v>
      </c>
      <c r="D13" s="22" t="s">
        <v>324</v>
      </c>
      <c r="E13" s="35" t="s">
        <v>325</v>
      </c>
      <c r="F13" s="22" t="s">
        <v>304</v>
      </c>
      <c r="G13" s="35" t="s">
        <v>326</v>
      </c>
      <c r="H13" s="22" t="s">
        <v>316</v>
      </c>
      <c r="I13" s="22" t="s">
        <v>307</v>
      </c>
      <c r="J13" s="35" t="s">
        <v>327</v>
      </c>
    </row>
    <row r="14" ht="18.75" customHeight="1" spans="1:10">
      <c r="A14" s="211" t="s">
        <v>277</v>
      </c>
      <c r="B14" s="22" t="s">
        <v>328</v>
      </c>
      <c r="C14" s="22" t="s">
        <v>301</v>
      </c>
      <c r="D14" s="22" t="s">
        <v>302</v>
      </c>
      <c r="E14" s="35" t="s">
        <v>303</v>
      </c>
      <c r="F14" s="22" t="s">
        <v>304</v>
      </c>
      <c r="G14" s="35" t="s">
        <v>329</v>
      </c>
      <c r="H14" s="22" t="s">
        <v>330</v>
      </c>
      <c r="I14" s="22" t="s">
        <v>307</v>
      </c>
      <c r="J14" s="35" t="s">
        <v>308</v>
      </c>
    </row>
    <row r="15" ht="18.75" customHeight="1" spans="1:10">
      <c r="A15" s="211" t="s">
        <v>277</v>
      </c>
      <c r="B15" s="22" t="s">
        <v>328</v>
      </c>
      <c r="C15" s="22" t="s">
        <v>301</v>
      </c>
      <c r="D15" s="22" t="s">
        <v>302</v>
      </c>
      <c r="E15" s="35" t="s">
        <v>309</v>
      </c>
      <c r="F15" s="22" t="s">
        <v>304</v>
      </c>
      <c r="G15" s="35" t="s">
        <v>69</v>
      </c>
      <c r="H15" s="22" t="s">
        <v>331</v>
      </c>
      <c r="I15" s="22" t="s">
        <v>307</v>
      </c>
      <c r="J15" s="35" t="s">
        <v>332</v>
      </c>
    </row>
    <row r="16" ht="18.75" customHeight="1" spans="1:10">
      <c r="A16" s="211" t="s">
        <v>277</v>
      </c>
      <c r="B16" s="22" t="s">
        <v>328</v>
      </c>
      <c r="C16" s="22" t="s">
        <v>301</v>
      </c>
      <c r="D16" s="22" t="s">
        <v>313</v>
      </c>
      <c r="E16" s="35" t="s">
        <v>333</v>
      </c>
      <c r="F16" s="22" t="s">
        <v>334</v>
      </c>
      <c r="G16" s="35" t="s">
        <v>335</v>
      </c>
      <c r="H16" s="22" t="s">
        <v>335</v>
      </c>
      <c r="I16" s="22" t="s">
        <v>336</v>
      </c>
      <c r="J16" s="35" t="s">
        <v>337</v>
      </c>
    </row>
    <row r="17" ht="18.75" customHeight="1" spans="1:10">
      <c r="A17" s="211" t="s">
        <v>277</v>
      </c>
      <c r="B17" s="22" t="s">
        <v>328</v>
      </c>
      <c r="C17" s="22" t="s">
        <v>318</v>
      </c>
      <c r="D17" s="22" t="s">
        <v>319</v>
      </c>
      <c r="E17" s="35" t="s">
        <v>338</v>
      </c>
      <c r="F17" s="22" t="s">
        <v>304</v>
      </c>
      <c r="G17" s="35" t="s">
        <v>339</v>
      </c>
      <c r="H17" s="22" t="s">
        <v>306</v>
      </c>
      <c r="I17" s="22" t="s">
        <v>307</v>
      </c>
      <c r="J17" s="35" t="s">
        <v>340</v>
      </c>
    </row>
    <row r="18" ht="18.75" customHeight="1" spans="1:10">
      <c r="A18" s="211" t="s">
        <v>277</v>
      </c>
      <c r="B18" s="22" t="s">
        <v>328</v>
      </c>
      <c r="C18" s="22" t="s">
        <v>323</v>
      </c>
      <c r="D18" s="22" t="s">
        <v>324</v>
      </c>
      <c r="E18" s="35" t="s">
        <v>341</v>
      </c>
      <c r="F18" s="22" t="s">
        <v>304</v>
      </c>
      <c r="G18" s="35" t="s">
        <v>326</v>
      </c>
      <c r="H18" s="22" t="s">
        <v>316</v>
      </c>
      <c r="I18" s="22" t="s">
        <v>307</v>
      </c>
      <c r="J18" s="35" t="s">
        <v>327</v>
      </c>
    </row>
    <row r="19" ht="18.75" customHeight="1" spans="1:10">
      <c r="A19" s="211" t="s">
        <v>285</v>
      </c>
      <c r="B19" s="22" t="s">
        <v>342</v>
      </c>
      <c r="C19" s="22" t="s">
        <v>301</v>
      </c>
      <c r="D19" s="22" t="s">
        <v>302</v>
      </c>
      <c r="E19" s="35" t="s">
        <v>343</v>
      </c>
      <c r="F19" s="22" t="s">
        <v>304</v>
      </c>
      <c r="G19" s="35" t="s">
        <v>305</v>
      </c>
      <c r="H19" s="22" t="s">
        <v>344</v>
      </c>
      <c r="I19" s="22" t="s">
        <v>307</v>
      </c>
      <c r="J19" s="35" t="s">
        <v>345</v>
      </c>
    </row>
    <row r="20" ht="18.75" customHeight="1" spans="1:10">
      <c r="A20" s="211" t="s">
        <v>285</v>
      </c>
      <c r="B20" s="22" t="s">
        <v>342</v>
      </c>
      <c r="C20" s="22" t="s">
        <v>301</v>
      </c>
      <c r="D20" s="22" t="s">
        <v>302</v>
      </c>
      <c r="E20" s="35" t="s">
        <v>346</v>
      </c>
      <c r="F20" s="22" t="s">
        <v>304</v>
      </c>
      <c r="G20" s="35" t="s">
        <v>347</v>
      </c>
      <c r="H20" s="22" t="s">
        <v>311</v>
      </c>
      <c r="I20" s="22" t="s">
        <v>307</v>
      </c>
      <c r="J20" s="35" t="s">
        <v>348</v>
      </c>
    </row>
    <row r="21" ht="18.75" customHeight="1" spans="1:10">
      <c r="A21" s="211" t="s">
        <v>285</v>
      </c>
      <c r="B21" s="22" t="s">
        <v>342</v>
      </c>
      <c r="C21" s="22" t="s">
        <v>301</v>
      </c>
      <c r="D21" s="22" t="s">
        <v>313</v>
      </c>
      <c r="E21" s="35" t="s">
        <v>349</v>
      </c>
      <c r="F21" s="22" t="s">
        <v>304</v>
      </c>
      <c r="G21" s="35" t="s">
        <v>326</v>
      </c>
      <c r="H21" s="22" t="s">
        <v>316</v>
      </c>
      <c r="I21" s="22" t="s">
        <v>307</v>
      </c>
      <c r="J21" s="35" t="s">
        <v>350</v>
      </c>
    </row>
    <row r="22" ht="18.75" customHeight="1" spans="1:10">
      <c r="A22" s="211" t="s">
        <v>285</v>
      </c>
      <c r="B22" s="22" t="s">
        <v>342</v>
      </c>
      <c r="C22" s="22" t="s">
        <v>318</v>
      </c>
      <c r="D22" s="22" t="s">
        <v>319</v>
      </c>
      <c r="E22" s="35" t="s">
        <v>351</v>
      </c>
      <c r="F22" s="22" t="s">
        <v>304</v>
      </c>
      <c r="G22" s="35" t="s">
        <v>352</v>
      </c>
      <c r="H22" s="22" t="s">
        <v>321</v>
      </c>
      <c r="I22" s="22" t="s">
        <v>307</v>
      </c>
      <c r="J22" s="35" t="s">
        <v>353</v>
      </c>
    </row>
    <row r="23" ht="18.75" customHeight="1" spans="1:10">
      <c r="A23" s="211" t="s">
        <v>285</v>
      </c>
      <c r="B23" s="22" t="s">
        <v>342</v>
      </c>
      <c r="C23" s="22" t="s">
        <v>323</v>
      </c>
      <c r="D23" s="22" t="s">
        <v>324</v>
      </c>
      <c r="E23" s="35" t="s">
        <v>354</v>
      </c>
      <c r="F23" s="22" t="s">
        <v>304</v>
      </c>
      <c r="G23" s="35" t="s">
        <v>326</v>
      </c>
      <c r="H23" s="22" t="s">
        <v>316</v>
      </c>
      <c r="I23" s="22" t="s">
        <v>307</v>
      </c>
      <c r="J23" s="35" t="s">
        <v>355</v>
      </c>
    </row>
    <row r="24" ht="18.75" customHeight="1" spans="1:10">
      <c r="A24" s="211" t="s">
        <v>283</v>
      </c>
      <c r="B24" s="22" t="s">
        <v>356</v>
      </c>
      <c r="C24" s="22" t="s">
        <v>301</v>
      </c>
      <c r="D24" s="22" t="s">
        <v>302</v>
      </c>
      <c r="E24" s="35" t="s">
        <v>357</v>
      </c>
      <c r="F24" s="22" t="s">
        <v>334</v>
      </c>
      <c r="G24" s="35" t="s">
        <v>358</v>
      </c>
      <c r="H24" s="22" t="s">
        <v>321</v>
      </c>
      <c r="I24" s="22" t="s">
        <v>307</v>
      </c>
      <c r="J24" s="35" t="s">
        <v>359</v>
      </c>
    </row>
    <row r="25" ht="18.75" customHeight="1" spans="1:10">
      <c r="A25" s="211" t="s">
        <v>283</v>
      </c>
      <c r="B25" s="22" t="s">
        <v>356</v>
      </c>
      <c r="C25" s="22" t="s">
        <v>301</v>
      </c>
      <c r="D25" s="22" t="s">
        <v>313</v>
      </c>
      <c r="E25" s="35" t="s">
        <v>360</v>
      </c>
      <c r="F25" s="22" t="s">
        <v>304</v>
      </c>
      <c r="G25" s="35" t="s">
        <v>361</v>
      </c>
      <c r="H25" s="22" t="s">
        <v>316</v>
      </c>
      <c r="I25" s="22" t="s">
        <v>307</v>
      </c>
      <c r="J25" s="35" t="s">
        <v>362</v>
      </c>
    </row>
    <row r="26" ht="18.75" customHeight="1" spans="1:10">
      <c r="A26" s="211" t="s">
        <v>283</v>
      </c>
      <c r="B26" s="22" t="s">
        <v>356</v>
      </c>
      <c r="C26" s="22" t="s">
        <v>318</v>
      </c>
      <c r="D26" s="22" t="s">
        <v>363</v>
      </c>
      <c r="E26" s="35" t="s">
        <v>364</v>
      </c>
      <c r="F26" s="22" t="s">
        <v>334</v>
      </c>
      <c r="G26" s="35" t="s">
        <v>335</v>
      </c>
      <c r="H26" s="22" t="s">
        <v>335</v>
      </c>
      <c r="I26" s="22" t="s">
        <v>307</v>
      </c>
      <c r="J26" s="35" t="s">
        <v>365</v>
      </c>
    </row>
    <row r="27" ht="18.75" customHeight="1" spans="1:10">
      <c r="A27" s="211" t="s">
        <v>283</v>
      </c>
      <c r="B27" s="22" t="s">
        <v>356</v>
      </c>
      <c r="C27" s="22" t="s">
        <v>323</v>
      </c>
      <c r="D27" s="22" t="s">
        <v>324</v>
      </c>
      <c r="E27" s="35" t="s">
        <v>366</v>
      </c>
      <c r="F27" s="22" t="s">
        <v>304</v>
      </c>
      <c r="G27" s="35" t="s">
        <v>361</v>
      </c>
      <c r="H27" s="22" t="s">
        <v>316</v>
      </c>
      <c r="I27" s="22" t="s">
        <v>307</v>
      </c>
      <c r="J27" s="35" t="s">
        <v>367</v>
      </c>
    </row>
    <row r="28" ht="18.75" customHeight="1" spans="1:10">
      <c r="A28" s="211" t="s">
        <v>274</v>
      </c>
      <c r="B28" s="22" t="s">
        <v>274</v>
      </c>
      <c r="C28" s="22" t="s">
        <v>301</v>
      </c>
      <c r="D28" s="22" t="s">
        <v>302</v>
      </c>
      <c r="E28" s="35" t="s">
        <v>368</v>
      </c>
      <c r="F28" s="22" t="s">
        <v>334</v>
      </c>
      <c r="G28" s="35" t="s">
        <v>305</v>
      </c>
      <c r="H28" s="22" t="s">
        <v>369</v>
      </c>
      <c r="I28" s="22" t="s">
        <v>307</v>
      </c>
      <c r="J28" s="35" t="s">
        <v>370</v>
      </c>
    </row>
    <row r="29" ht="18.75" customHeight="1" spans="1:10">
      <c r="A29" s="211" t="s">
        <v>274</v>
      </c>
      <c r="B29" s="22" t="s">
        <v>274</v>
      </c>
      <c r="C29" s="22" t="s">
        <v>301</v>
      </c>
      <c r="D29" s="22" t="s">
        <v>313</v>
      </c>
      <c r="E29" s="35" t="s">
        <v>371</v>
      </c>
      <c r="F29" s="22" t="s">
        <v>334</v>
      </c>
      <c r="G29" s="35" t="s">
        <v>361</v>
      </c>
      <c r="H29" s="22" t="s">
        <v>316</v>
      </c>
      <c r="I29" s="22" t="s">
        <v>307</v>
      </c>
      <c r="J29" s="35" t="s">
        <v>372</v>
      </c>
    </row>
    <row r="30" ht="18.75" customHeight="1" spans="1:10">
      <c r="A30" s="211" t="s">
        <v>274</v>
      </c>
      <c r="B30" s="22" t="s">
        <v>274</v>
      </c>
      <c r="C30" s="22" t="s">
        <v>301</v>
      </c>
      <c r="D30" s="22" t="s">
        <v>373</v>
      </c>
      <c r="E30" s="35" t="s">
        <v>374</v>
      </c>
      <c r="F30" s="22" t="s">
        <v>334</v>
      </c>
      <c r="G30" s="35" t="s">
        <v>361</v>
      </c>
      <c r="H30" s="22" t="s">
        <v>316</v>
      </c>
      <c r="I30" s="22" t="s">
        <v>307</v>
      </c>
      <c r="J30" s="35" t="s">
        <v>375</v>
      </c>
    </row>
    <row r="31" ht="18.75" customHeight="1" spans="1:10">
      <c r="A31" s="211" t="s">
        <v>274</v>
      </c>
      <c r="B31" s="22" t="s">
        <v>274</v>
      </c>
      <c r="C31" s="22" t="s">
        <v>318</v>
      </c>
      <c r="D31" s="22" t="s">
        <v>319</v>
      </c>
      <c r="E31" s="35" t="s">
        <v>376</v>
      </c>
      <c r="F31" s="22" t="s">
        <v>334</v>
      </c>
      <c r="G31" s="35" t="s">
        <v>377</v>
      </c>
      <c r="H31" s="22"/>
      <c r="I31" s="22" t="s">
        <v>336</v>
      </c>
      <c r="J31" s="35" t="s">
        <v>378</v>
      </c>
    </row>
    <row r="32" ht="18.75" customHeight="1" spans="1:10">
      <c r="A32" s="211" t="s">
        <v>274</v>
      </c>
      <c r="B32" s="22" t="s">
        <v>274</v>
      </c>
      <c r="C32" s="22" t="s">
        <v>323</v>
      </c>
      <c r="D32" s="22" t="s">
        <v>324</v>
      </c>
      <c r="E32" s="35" t="s">
        <v>379</v>
      </c>
      <c r="F32" s="22" t="s">
        <v>304</v>
      </c>
      <c r="G32" s="35" t="s">
        <v>326</v>
      </c>
      <c r="H32" s="22" t="s">
        <v>316</v>
      </c>
      <c r="I32" s="22" t="s">
        <v>307</v>
      </c>
      <c r="J32" s="35" t="s">
        <v>380</v>
      </c>
    </row>
  </sheetData>
  <mergeCells count="12">
    <mergeCell ref="A3:J3"/>
    <mergeCell ref="A4:H4"/>
    <mergeCell ref="A9:A13"/>
    <mergeCell ref="A14:A18"/>
    <mergeCell ref="A19:A23"/>
    <mergeCell ref="A24:A27"/>
    <mergeCell ref="A28:A32"/>
    <mergeCell ref="B9:B13"/>
    <mergeCell ref="B14:B18"/>
    <mergeCell ref="B19:B23"/>
    <mergeCell ref="B24:B27"/>
    <mergeCell ref="B28:B32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乐孑</cp:lastModifiedBy>
  <dcterms:created xsi:type="dcterms:W3CDTF">2025-02-09T14:08:00Z</dcterms:created>
  <dcterms:modified xsi:type="dcterms:W3CDTF">2025-02-09T16:55:59Z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59BAB03A70A0467EA697E3FBE63E160C_13</vt:lpwstr>
  </property>
  <property fmtid="{D5CDD505-2E9C-101B-9397-08002B2CF9AE}" pid="3" name="KSOProductBuildVer">
    <vt:lpwstr>2052-12.1.0.19770</vt:lpwstr>
  </property>
</Properties>
</file>