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35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<sst xmlns="http://schemas.openxmlformats.org/spreadsheetml/2006/main" count="383">
  <si>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</si>
  <si>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</si>
  <si>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</si>
  <si>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</si>
  <si>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</si>
  <si>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</si>
  <si>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</si>
  <si>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</si>
  <si>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</si>
  <si>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</si>
  <si>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</si>
  <si>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</si>
  <si>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</si>
  <si>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</si>
  <si>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</si>
  <si>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</si>
  <si>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</si>
  <si>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</si>
  <si>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</si>
  <si>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</si>
  <si>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</si>
  <si>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</si>
  <si>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</si>
  <si>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</si>
  <si>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</si>
  <si>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</si>
  <si>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</si>
  <si>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</si>
  <si>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</si>
  <si>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</si>
  <si>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</si>
  <si>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</si>
  <si>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</si>
  <si>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</si>
  <si>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</si>
  <si>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</si>
  <si>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</si>
  <si>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</si>
  <si>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</si>
  <si>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</si>
  <si>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</si>
  <si>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</si>
  <si>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</si>
  <si>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</si>
  <si>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</si>
  <si>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</si>
  <si>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</si>
  <si>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</si>
  <si>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</si>
  <si>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</si>
  <si>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</si>
  <si>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</si>
  <si>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</si>
  <si>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</si>
  <si>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</si>
  <si>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</si>
  <si>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</si>
  <si>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</si>
  <si>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</si>
  <si>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</si>
  <si>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</si>
  <si>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</si>
  <si>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</si>
  <si>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</si>
  <si>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</si>
  <si>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</si>
  <si>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</si>
  <si>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</si>
  <si>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</si>
  <si>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265</t>
  </si>
  <si>
    <t>耿马傣族佤族自治县红十字会</t>
  </si>
  <si>
    <t>265001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</si>
  <si>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</si>
  <si>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</si>
  <si>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</si>
  <si>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</si>
  <si>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</si>
  <si>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</si>
  <si>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</si>
  <si>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</si>
  <si>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</si>
  <si>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</si>
  <si>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</si>
  <si>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</si>
  <si>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</si>
  <si>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</si>
  <si>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</si>
  <si>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2080505</t>
  </si>
  <si>
    <t>20816</t>
  </si>
  <si>
    <t>2081601</t>
  </si>
  <si>
    <t>2081699</t>
  </si>
  <si>
    <t>210</t>
  </si>
  <si>
    <t>卫生健康支出</t>
  </si>
  <si>
    <t>21011</t>
  </si>
  <si>
    <t>2101101</t>
  </si>
  <si>
    <t>2101199</t>
  </si>
  <si>
    <t>221</t>
  </si>
  <si>
    <t>住房保障支出</t>
  </si>
  <si>
    <t>22102</t>
  </si>
  <si>
    <t>2210201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</si>
  <si>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</si>
  <si>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</si>
  <si>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</si>
  <si>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</si>
  <si>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</si>
  <si>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</si>
  <si>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</si>
  <si>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</si>
  <si>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</si>
  <si>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</si>
  <si>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</si>
  <si>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</si>
  <si>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</si>
  <si>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</si>
  <si>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</si>
  <si>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</si>
  <si>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</si>
  <si>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</si>
  <si>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</si>
  <si>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</si>
  <si>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</si>
  <si>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</si>
  <si>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</si>
  <si>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</si>
  <si>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</si>
  <si>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</si>
  <si>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</si>
  <si>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</si>
  <si>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</si>
  <si>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</si>
  <si>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</si>
  <si>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</si>
  <si>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</si>
  <si>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</si>
  <si>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</si>
  <si>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</si>
  <si>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</si>
  <si>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</si>
  <si>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</si>
  <si>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</si>
  <si>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</si>
  <si>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</si>
  <si>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</si>
  <si>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</si>
  <si>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</si>
  <si>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</si>
  <si>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</si>
  <si>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行政事业单位养老支出</t>
  </si>
  <si>
    <t>机关事业单位基本养老保险缴费支出</t>
  </si>
  <si>
    <t>红十字事业</t>
  </si>
  <si>
    <t>行政运行</t>
  </si>
  <si>
    <t>其他红十字事业支出</t>
  </si>
  <si>
    <t>行政事业单位医疗</t>
  </si>
  <si>
    <t>行政单位医疗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</si>
  <si>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</si>
  <si>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</si>
  <si>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</si>
  <si>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</si>
  <si>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</si>
  <si>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</si>
  <si>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</si>
  <si>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</si>
  <si>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</si>
  <si>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</si>
  <si>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</si>
  <si>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</si>
  <si>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</si>
  <si>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</si>
  <si>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</si>
  <si>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</si>
  <si>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</si>
  <si>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</si>
  <si>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</si>
  <si>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</si>
  <si>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</si>
  <si>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</si>
  <si>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</si>
  <si>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</si>
  <si>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</si>
  <si>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</si>
  <si>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</si>
  <si>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</si>
  <si>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</si>
  <si>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530926231100001330642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</si>
  <si>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</si>
  <si>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</si>
  <si>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</si>
  <si>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</si>
  <si>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</si>
  <si>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</si>
  <si>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</si>
  <si>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530926231100001390777</t>
  </si>
  <si>
    <t>行政人员绩效考核奖励（2017年提高部分）</t>
  </si>
  <si>
    <t>530926210000000002973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</si>
  <si>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</si>
  <si>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</si>
  <si>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</si>
  <si>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</si>
  <si>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</si>
  <si>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</si>
  <si>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</si>
  <si>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</si>
  <si>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</si>
  <si>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</si>
  <si>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</si>
  <si>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</si>
  <si>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</si>
  <si>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</si>
  <si>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</si>
  <si>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</si>
  <si>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</si>
  <si>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530926210000000002974</t>
  </si>
  <si>
    <t>30113</t>
  </si>
  <si>
    <t>530926210000000002979</t>
  </si>
  <si>
    <t>一般公用经费</t>
  </si>
  <si>
    <t>30206</t>
  </si>
  <si>
    <t>电费</t>
  </si>
  <si>
    <t>30207</t>
  </si>
  <si>
    <t>邮电费</t>
  </si>
  <si>
    <t>530926241100002343221</t>
  </si>
  <si>
    <t>公务接待费（公用经费）</t>
  </si>
  <si>
    <t>30217</t>
  </si>
  <si>
    <t>30229</t>
  </si>
  <si>
    <t>福利费</t>
  </si>
  <si>
    <t>30211</t>
  </si>
  <si>
    <t>差旅费</t>
  </si>
  <si>
    <t>30201</t>
  </si>
  <si>
    <t>办公费</t>
  </si>
  <si>
    <t>530926210000000002978</t>
  </si>
  <si>
    <t>工会经费</t>
  </si>
  <si>
    <t>30228</t>
  </si>
  <si>
    <t>530926210000000002975</t>
  </si>
  <si>
    <t>公务用车运行维护费</t>
  </si>
  <si>
    <t>30231</t>
  </si>
  <si>
    <t>530926231100001330651</t>
  </si>
  <si>
    <t>行政人员公务交通补贴</t>
  </si>
  <si>
    <t>30239</t>
  </si>
  <si>
    <t>其他交通费用</t>
  </si>
  <si>
    <t>530926251100003815717</t>
  </si>
  <si>
    <t>残疾人就业保障金</t>
  </si>
  <si>
    <t>30299</t>
  </si>
  <si>
    <t>其他商品和服务支出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</si>
  <si>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</si>
  <si>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</si>
  <si>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</si>
  <si>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</si>
  <si>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</si>
  <si>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</si>
  <si>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</si>
  <si>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</si>
  <si>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</si>
  <si>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红十字事业发展经费</t>
  </si>
  <si>
    <t>事业发展类</t>
  </si>
  <si>
    <t>530926251100003813042</t>
  </si>
  <si>
    <t>30305</t>
  </si>
  <si>
    <t>生活补助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</si>
  <si>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</si>
  <si>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</si>
  <si>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</si>
  <si>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</si>
  <si>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</si>
  <si>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</si>
  <si>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</si>
  <si>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</si>
  <si>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</si>
  <si>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</si>
  <si>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</si>
  <si>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1.完成应急救护普及培训10000人次以上，持证培训300人以上，全面提高群众在应对自然灾害和突发事件中的自救互救能力，减少人员伤亡。
2.完成筹资募捐资金200万元以上，完成助医、助困、助学帮扶140人以上，“博爱送万家”受益人数2000人以上，提升履行人道职责的能力和水平，加大帮扶救助力度。
3.开展“三救三献”宣传活动18场次以上，完成无偿献血2000人次以上，完成器官捐献志愿登记100人以上，推动“三献”工作取得新成效。
4.规范基层组织建设2个以上，提高红十字会基层组织建设水平和服务能力。</t>
  </si>
  <si>
    <t>产出指标</t>
  </si>
  <si>
    <t>数量指标</t>
  </si>
  <si>
    <t>完成应急救护培训人数</t>
  </si>
  <si>
    <t>&gt;=</t>
  </si>
  <si>
    <t>100000</t>
  </si>
  <si>
    <t>人次</t>
  </si>
  <si>
    <t>定量指标</t>
  </si>
  <si>
    <t>反应完成应急救护培训情况。</t>
  </si>
  <si>
    <t>1.完成应急救护普及培训10000人次以上，持证培训300人以上，全面提高群众在应对自然灾害和突发事件中的自救互救能力，减少人员伤亡。
2.完成筹资募捐资金200万元以上，完成助医、助困、助学帮扶140人以上，“博爱送万家”受益人数2000人以上，提升履行人道职责的能力和水平，加大帮扶救助力度。
3.开展“三救三献”宣传活动场次，完成无偿献血完成人体器2000人次以上，官捐献志愿登记100人以上，推动“三献”工作取得新成效。
4.规范基层组织建设2个以上，提高红十字会基层组织建设水平和服务能力。</t>
  </si>
  <si>
    <t>完成捐赠款物数量</t>
  </si>
  <si>
    <t>200</t>
  </si>
  <si>
    <t>万元</t>
  </si>
  <si>
    <t>反应接受捐赠款物情况。</t>
  </si>
  <si>
    <t>完成人体器官志愿登记人数</t>
  </si>
  <si>
    <t>100</t>
  </si>
  <si>
    <t>人</t>
  </si>
  <si>
    <t>完成人体器官志愿登记人数情况。</t>
  </si>
  <si>
    <t>全年开展志愿服务活动次数</t>
  </si>
  <si>
    <t>18</t>
  </si>
  <si>
    <t>场次</t>
  </si>
  <si>
    <t>开展志愿服务活动情况。</t>
  </si>
  <si>
    <t>完成助医、助困、助学人数</t>
  </si>
  <si>
    <t>140</t>
  </si>
  <si>
    <t>反应完成助医、助困、助学人数情况。</t>
  </si>
  <si>
    <t>“博爱送万家”受益人数</t>
  </si>
  <si>
    <t>2000</t>
  </si>
  <si>
    <t>反应开展“博爱送万家”活动受益人数情况。</t>
  </si>
  <si>
    <t>质量指标</t>
  </si>
  <si>
    <t>应急救护培训合格率</t>
  </si>
  <si>
    <t>90</t>
  </si>
  <si>
    <t>%</t>
  </si>
  <si>
    <t>反应应急救护培训合格率情况。</t>
  </si>
  <si>
    <t>时效指标</t>
  </si>
  <si>
    <t>完成指标任务时限</t>
  </si>
  <si>
    <t>11</t>
  </si>
  <si>
    <t>个月</t>
  </si>
  <si>
    <t>反应完成指标任务时限我情况。</t>
  </si>
  <si>
    <t>成本指标</t>
  </si>
  <si>
    <t>经济成本指标</t>
  </si>
  <si>
    <t>30</t>
  </si>
  <si>
    <t>元/人</t>
  </si>
  <si>
    <t>反应应急救护培训成本情况</t>
  </si>
  <si>
    <t>效益指标</t>
  </si>
  <si>
    <t>社会效益</t>
  </si>
  <si>
    <t>应急救护知识普及率不断提升</t>
  </si>
  <si>
    <t>=</t>
  </si>
  <si>
    <t>提升</t>
  </si>
  <si>
    <t>定性指标</t>
  </si>
  <si>
    <t>反应应急救护知识普及率提升情况。</t>
  </si>
  <si>
    <t>在应急救援过程中伤亡人数</t>
  </si>
  <si>
    <t>&lt;=</t>
  </si>
  <si>
    <t>10人</t>
  </si>
  <si>
    <t>反应群众在应对自然灾害或突发事件中开展自救互救的意识和能力。</t>
  </si>
  <si>
    <t>红十字会服务群众能力得到提升</t>
  </si>
  <si>
    <t>无</t>
  </si>
  <si>
    <t>反应红十字会服务群众能力提升情况。</t>
  </si>
  <si>
    <t>满意度指标</t>
  </si>
  <si>
    <t>服务对象满意度</t>
  </si>
  <si>
    <t>参训人员满意度</t>
  </si>
  <si>
    <t>反应参训应急救护培训人员满意情况。</t>
  </si>
  <si>
    <t>救助对象的满意度</t>
  </si>
  <si>
    <t>95</t>
  </si>
  <si>
    <t>反应救助对象的满意情况。</t>
  </si>
  <si>
    <t>预算06表</t>
  </si>
  <si>
    <t>政府性基金预算支出预算表</t>
  </si>
  <si>
    <t>单位名称：临沧市发展和改革委员会</t>
  </si>
  <si>
    <t>本年政府性基金预算支出</t>
  </si>
  <si>
    <t>备注：本单位没有政府性基金预算，故本表无数据。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</si>
  <si>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</si>
  <si>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</si>
  <si>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</si>
  <si>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</si>
  <si>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</si>
  <si>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</si>
  <si>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</si>
  <si>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</si>
  <si>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</si>
  <si>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</si>
  <si>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公车加油服务</t>
  </si>
  <si>
    <t>车辆加油、添加燃料服务</t>
  </si>
  <si>
    <t>元</t>
  </si>
  <si>
    <t>公车维修服务</t>
  </si>
  <si>
    <t>车辆维修和保养服务</t>
  </si>
  <si>
    <t>公车保险服务</t>
  </si>
  <si>
    <t>机动车保险服务</t>
  </si>
  <si>
    <t>采购复印纸</t>
  </si>
  <si>
    <t>复印纸</t>
  </si>
  <si>
    <t>预算08表</t>
  </si>
  <si>
    <t>政府购买服务项目</t>
  </si>
  <si>
    <t>政府购买服务目录</t>
  </si>
  <si>
    <t>注：本单位无政府购买服务预算，故本表无数据。</t>
  </si>
  <si>
    <t>预算09-1表</t>
  </si>
  <si>
    <t>单位名称（项目）</t>
  </si>
  <si>
    <t>地区</t>
  </si>
  <si>
    <t>政府性基金</t>
  </si>
  <si>
    <t>-</t>
  </si>
  <si>
    <t>注：本单位无县对下转移支付预算，故本表无数据。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</si>
  <si>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</si>
  <si>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</si>
  <si>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</si>
  <si>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</si>
  <si>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</si>
  <si>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</si>
  <si>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</si>
  <si>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</si>
  <si>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</si>
  <si>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注：本单位无新增资产配置预算，故本表无数据。</t>
  </si>
  <si>
    <t>预算11表</t>
  </si>
  <si>
    <t>上级补助</t>
  </si>
  <si>
    <t>注：本单位无转移支付补助项目支出预算，故本表无数据。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</si>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</sst>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yyyy\-mm\-dd"/>
    <numFmt numFmtId="177" formatCode="yyyy\-mm\-dd\ hh:mm:ss"/>
    <numFmt numFmtId="178" formatCode="#,##0.00;\-#,##0.00;;@"/>
    <numFmt numFmtId="43" formatCode="_ * #,##0.00_ ;_ * \-#,##0.00_ ;_ * &quot;-&quot;??_ ;_ @_ "/>
    <numFmt numFmtId="179" formatCode="hh:mm:ss"/>
    <numFmt numFmtId="44" formatCode="_ &quot;￥&quot;* #,##0.00_ ;_ &quot;￥&quot;* \-#,##0.00_ ;_ &quot;￥&quot;* &quot;-&quot;??_ ;_ @_ "/>
    <numFmt numFmtId="41" formatCode="_ * #,##0_ ;_ * \-#,##0_ ;_ * &quot;-&quot;_ ;_ @_ "/>
    <numFmt numFmtId="180" formatCode="#,##0;\-#,##0;;@"/>
  </numFmts>
  <fonts count="46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top"/>
      <protection locked="0"/>
    </xf>
    <xf numFmtId="42" fontId="13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8" fillId="15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0" fontId="28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31" fillId="0" borderId="0" applyNumberFormat="0" applyFill="0" applyBorder="0" applyAlignment="0" applyProtection="0">
      <alignment vertical="center"/>
    </xf>
    <xf numFmtId="0" fontId="13" fillId="26" borderId="19" applyNumberFormat="0" applyFon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39" fillId="18" borderId="16" applyNumberFormat="0" applyAlignment="0" applyProtection="0">
      <alignment vertical="center"/>
    </xf>
    <xf numFmtId="0" fontId="33" fillId="9" borderId="14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28" fillId="17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</cellStyleXfs>
  <cellXfs count="208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8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9" fillId="0" borderId="0" xfId="0" applyFont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9" fillId="0" borderId="7" xfId="0" applyFont="1" applyBorder="1" applyAlignment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178" fontId="14" fillId="0" borderId="7" xfId="0" applyNumberFormat="1" applyFont="1" applyBorder="1" applyAlignment="1" applyProtection="1">
      <alignment horizontal="right" vertical="center"/>
    </xf>
    <xf numFmtId="0" fontId="3" fillId="0" borderId="0" xfId="0" applyFont="1" applyProtection="1">
      <alignment vertical="top"/>
    </xf>
    <xf numFmtId="0" fontId="15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18" fillId="0" borderId="6" xfId="0" applyFont="1" applyBorder="1" applyAlignment="1">
      <alignment vertical="center"/>
      <protection locked="0"/>
    </xf>
    <xf numFmtId="0" fontId="19" fillId="0" borderId="6" xfId="0" applyFont="1" applyBorder="1" applyAlignment="1">
      <alignment horizontal="center" vertical="center"/>
      <protection locked="0"/>
    </xf>
    <xf numFmtId="178" fontId="19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2" fillId="0" borderId="0" xfId="0" applyFont="1" applyAlignment="1" applyProtection="1"/>
    <xf numFmtId="0" fontId="23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0" fillId="0" borderId="0" xfId="0" applyFont="1" applyProtection="1">
      <alignment vertical="top"/>
    </xf>
    <xf numFmtId="0" fontId="23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top"/>
    </xf>
    <xf numFmtId="0" fontId="25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26" fillId="0" borderId="6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26" fillId="0" borderId="6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8"/>
  <sheetViews>
    <sheetView showZeros="0" workbookViewId="0">
      <pane ySplit="1" topLeftCell="A18" activePane="bottomLeft" state="frozen"/>
      <selection/>
      <selection pane="bottomLeft" activeCell="C30" sqref="C30"/>
    </sheetView>
  </sheetViews>
  <sheetFormatPr defaultColWidth="9.13541666666667" defaultRowHeight="12" customHeight="1" outlineLevelCol="3"/>
  <cols>
    <col min="1" max="1" width="31.8541666666667" customWidth="1"/>
    <col min="2" max="2" width="35.5729166666667" customWidth="1"/>
    <col min="3" max="3" width="36.5729166666667" customWidth="1"/>
    <col min="4" max="4" width="33.8541666666667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1"/>
      <c r="C3" s="201"/>
      <c r="D3" s="201"/>
    </row>
    <row r="4" ht="18.75" customHeight="1" spans="1:4">
      <c r="A4" s="43" t="str">
        <f>"单位名称："&amp;"耿马傣族佤族自治县红十字会"</f>
        <v>单位名称：耿马傣族佤族自治县红十字会</v>
      </c>
      <c r="B4" s="202"/>
      <c r="C4" s="202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995017.2</v>
      </c>
      <c r="C8" s="133" t="s">
        <v>7</v>
      </c>
      <c r="D8" s="24"/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/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03" t="s">
        <v>14</v>
      </c>
      <c r="B12" s="24"/>
      <c r="C12" s="161" t="s">
        <v>15</v>
      </c>
      <c r="D12" s="24"/>
    </row>
    <row r="13" ht="18.75" customHeight="1" spans="1:4">
      <c r="A13" s="164" t="s">
        <v>16</v>
      </c>
      <c r="B13" s="24"/>
      <c r="C13" s="163" t="s">
        <v>17</v>
      </c>
      <c r="D13" s="24"/>
    </row>
    <row r="14" ht="18.75" customHeight="1" spans="1:4">
      <c r="A14" s="164" t="s">
        <v>18</v>
      </c>
      <c r="B14" s="24"/>
      <c r="C14" s="163" t="s">
        <v>19</v>
      </c>
      <c r="D14" s="24"/>
    </row>
    <row r="15" ht="18.75" customHeight="1" spans="1:4">
      <c r="A15" s="164" t="s">
        <v>20</v>
      </c>
      <c r="B15" s="24"/>
      <c r="C15" s="163" t="s">
        <v>21</v>
      </c>
      <c r="D15" s="24">
        <v>884404.51</v>
      </c>
    </row>
    <row r="16" ht="18.75" customHeight="1" spans="1:4">
      <c r="A16" s="164" t="s">
        <v>22</v>
      </c>
      <c r="B16" s="24"/>
      <c r="C16" s="163" t="s">
        <v>23</v>
      </c>
      <c r="D16" s="24">
        <v>42546.77</v>
      </c>
    </row>
    <row r="17" ht="18.75" customHeight="1" spans="1:4">
      <c r="A17" s="164" t="s">
        <v>24</v>
      </c>
      <c r="B17" s="24"/>
      <c r="C17" s="164" t="s">
        <v>25</v>
      </c>
      <c r="D17" s="24"/>
    </row>
    <row r="18" ht="18.75" customHeight="1" spans="1:4">
      <c r="A18" s="164" t="s">
        <v>26</v>
      </c>
      <c r="B18" s="24"/>
      <c r="C18" s="164" t="s">
        <v>27</v>
      </c>
      <c r="D18" s="24"/>
    </row>
    <row r="19" ht="18.75" customHeight="1" spans="1:4">
      <c r="A19" s="165" t="s">
        <v>26</v>
      </c>
      <c r="B19" s="24"/>
      <c r="C19" s="163" t="s">
        <v>28</v>
      </c>
      <c r="D19" s="24"/>
    </row>
    <row r="20" ht="18.75" customHeight="1" spans="1:4">
      <c r="A20" s="165" t="s">
        <v>26</v>
      </c>
      <c r="B20" s="24"/>
      <c r="C20" s="163" t="s">
        <v>29</v>
      </c>
      <c r="D20" s="24"/>
    </row>
    <row r="21" ht="18.75" customHeight="1" spans="1:4">
      <c r="A21" s="165" t="s">
        <v>26</v>
      </c>
      <c r="B21" s="24"/>
      <c r="C21" s="163" t="s">
        <v>30</v>
      </c>
      <c r="D21" s="24"/>
    </row>
    <row r="22" ht="18.75" customHeight="1" spans="1:4">
      <c r="A22" s="165" t="s">
        <v>26</v>
      </c>
      <c r="B22" s="24"/>
      <c r="C22" s="163" t="s">
        <v>31</v>
      </c>
      <c r="D22" s="24"/>
    </row>
    <row r="23" ht="18.75" customHeight="1" spans="1:4">
      <c r="A23" s="165" t="s">
        <v>26</v>
      </c>
      <c r="B23" s="24"/>
      <c r="C23" s="163" t="s">
        <v>32</v>
      </c>
      <c r="D23" s="24"/>
    </row>
    <row r="24" ht="18.75" customHeight="1" spans="1:4">
      <c r="A24" s="165" t="s">
        <v>26</v>
      </c>
      <c r="B24" s="24"/>
      <c r="C24" s="163" t="s">
        <v>33</v>
      </c>
      <c r="D24" s="24"/>
    </row>
    <row r="25" ht="18.75" customHeight="1" spans="1:4">
      <c r="A25" s="165" t="s">
        <v>26</v>
      </c>
      <c r="B25" s="24"/>
      <c r="C25" s="163" t="s">
        <v>34</v>
      </c>
      <c r="D25" s="24"/>
    </row>
    <row r="26" ht="18.75" customHeight="1" spans="1:4">
      <c r="A26" s="165" t="s">
        <v>26</v>
      </c>
      <c r="B26" s="24"/>
      <c r="C26" s="163" t="s">
        <v>35</v>
      </c>
      <c r="D26" s="24">
        <v>68065.92</v>
      </c>
    </row>
    <row r="27" ht="18.75" customHeight="1" spans="1:4">
      <c r="A27" s="165" t="s">
        <v>26</v>
      </c>
      <c r="B27" s="24"/>
      <c r="C27" s="163" t="s">
        <v>36</v>
      </c>
      <c r="D27" s="24"/>
    </row>
    <row r="28" ht="18.75" customHeight="1" spans="1:4">
      <c r="A28" s="165" t="s">
        <v>26</v>
      </c>
      <c r="B28" s="24"/>
      <c r="C28" s="163" t="s">
        <v>37</v>
      </c>
      <c r="D28" s="24"/>
    </row>
    <row r="29" ht="18.75" customHeight="1" spans="1:4">
      <c r="A29" s="165" t="s">
        <v>26</v>
      </c>
      <c r="B29" s="24"/>
      <c r="C29" s="163" t="s">
        <v>38</v>
      </c>
      <c r="D29" s="24"/>
    </row>
    <row r="30" ht="18.75" customHeight="1" spans="1:4">
      <c r="A30" s="165" t="s">
        <v>26</v>
      </c>
      <c r="B30" s="24"/>
      <c r="C30" s="163" t="s">
        <v>39</v>
      </c>
      <c r="D30" s="24"/>
    </row>
    <row r="31" ht="18.75" customHeight="1" spans="1:4">
      <c r="A31" s="166" t="s">
        <v>26</v>
      </c>
      <c r="B31" s="24"/>
      <c r="C31" s="164" t="s">
        <v>40</v>
      </c>
      <c r="D31" s="24"/>
    </row>
    <row r="32" ht="18.75" customHeight="1" spans="1:4">
      <c r="A32" s="166" t="s">
        <v>26</v>
      </c>
      <c r="B32" s="24"/>
      <c r="C32" s="164" t="s">
        <v>41</v>
      </c>
      <c r="D32" s="24"/>
    </row>
    <row r="33" ht="18.75" customHeight="1" spans="1:4">
      <c r="A33" s="166" t="s">
        <v>26</v>
      </c>
      <c r="B33" s="24"/>
      <c r="C33" s="164" t="s">
        <v>42</v>
      </c>
      <c r="D33" s="24"/>
    </row>
    <row r="34" ht="18.75" customHeight="1" spans="1:4">
      <c r="A34" s="204" t="s">
        <v>43</v>
      </c>
      <c r="B34" s="167">
        <f>SUM(B8:B12)</f>
        <v>995017.2</v>
      </c>
      <c r="C34" s="205" t="s">
        <v>44</v>
      </c>
      <c r="D34" s="167">
        <v>995017.2</v>
      </c>
    </row>
    <row r="35" ht="18.75" customHeight="1" spans="1:4">
      <c r="A35" s="206" t="s">
        <v>45</v>
      </c>
      <c r="B35" s="24"/>
      <c r="C35" s="133" t="s">
        <v>46</v>
      </c>
      <c r="D35" s="24"/>
    </row>
    <row r="36" ht="18.75" customHeight="1" spans="1:4">
      <c r="A36" s="206" t="s">
        <v>47</v>
      </c>
      <c r="B36" s="24"/>
      <c r="C36" s="133" t="s">
        <v>47</v>
      </c>
      <c r="D36" s="24"/>
    </row>
    <row r="37" ht="18.75" customHeight="1" spans="1:4">
      <c r="A37" s="206" t="s">
        <v>48</v>
      </c>
      <c r="B37" s="24"/>
      <c r="C37" s="133" t="s">
        <v>49</v>
      </c>
      <c r="D37" s="24"/>
    </row>
    <row r="38" ht="18.75" customHeight="1" spans="1:4">
      <c r="A38" s="207" t="s">
        <v>50</v>
      </c>
      <c r="B38" s="167">
        <f t="shared" ref="B38:D38" si="1">B34+B35</f>
        <v>995017.2</v>
      </c>
      <c r="C38" s="205" t="s">
        <v>51</v>
      </c>
      <c r="D38" s="167">
        <f t="shared" si="1"/>
        <v>995017.2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F6" sqref="F6:F7"/>
    </sheetView>
  </sheetViews>
  <sheetFormatPr defaultColWidth="9.13541666666667" defaultRowHeight="14.25" customHeight="1"/>
  <cols>
    <col min="1" max="1" width="15.1770833333333" customWidth="1"/>
    <col min="2" max="2" width="32.75" customWidth="1"/>
    <col min="3" max="5" width="20.4166666666667" customWidth="1"/>
    <col min="6" max="6" width="15.75" customWidth="1"/>
    <col min="7" max="8" width="17.875" customWidth="1"/>
    <col min="9" max="9" width="8.375" customWidth="1"/>
    <col min="10" max="10" width="14.625" customWidth="1"/>
    <col min="11" max="11" width="20.5729166666667" customWidth="1"/>
    <col min="12" max="12" width="20.4166666666667" customWidth="1"/>
    <col min="13" max="13" width="20.5729166666667" customWidth="1"/>
    <col min="14" max="19" width="20.416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4"/>
      <c r="O2" s="69"/>
      <c r="P2" s="69"/>
      <c r="Q2" s="69"/>
      <c r="R2" s="69"/>
      <c r="S2" s="40" t="s">
        <v>52</v>
      </c>
    </row>
    <row r="3" ht="57.75" customHeight="1" spans="1:19">
      <c r="A3" s="129" t="str">
        <f>"2025"&amp;"年部门收入预算表"</f>
        <v>2025年部门收入预算表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95"/>
      <c r="P3" s="195"/>
      <c r="Q3" s="195"/>
      <c r="R3" s="195"/>
      <c r="S3" s="195"/>
    </row>
    <row r="4" ht="18.75" customHeight="1" spans="1:19">
      <c r="A4" s="43" t="str">
        <f>"单位名称："&amp;"耿马傣族佤族自治县红十字会"</f>
        <v>单位名称：耿马傣族佤族自治县红十字会</v>
      </c>
      <c r="B4" s="95"/>
      <c r="C4" s="95"/>
      <c r="D4" s="95"/>
      <c r="E4" s="95"/>
      <c r="F4" s="95"/>
      <c r="G4" s="95"/>
      <c r="H4" s="95"/>
      <c r="I4" s="95"/>
      <c r="J4" s="73"/>
      <c r="K4" s="95"/>
      <c r="L4" s="95"/>
      <c r="M4" s="95"/>
      <c r="N4" s="95"/>
      <c r="O4" s="73"/>
      <c r="P4" s="73"/>
      <c r="Q4" s="73"/>
      <c r="R4" s="73"/>
      <c r="S4" s="40" t="s">
        <v>1</v>
      </c>
    </row>
    <row r="5" ht="18.75" customHeight="1" spans="1:19">
      <c r="A5" s="179" t="s">
        <v>53</v>
      </c>
      <c r="B5" s="180" t="s">
        <v>54</v>
      </c>
      <c r="C5" s="180" t="s">
        <v>55</v>
      </c>
      <c r="D5" s="181" t="s">
        <v>56</v>
      </c>
      <c r="E5" s="182"/>
      <c r="F5" s="182"/>
      <c r="G5" s="182"/>
      <c r="H5" s="182"/>
      <c r="I5" s="182"/>
      <c r="J5" s="196"/>
      <c r="K5" s="182"/>
      <c r="L5" s="182"/>
      <c r="M5" s="182"/>
      <c r="N5" s="197"/>
      <c r="O5" s="181" t="s">
        <v>45</v>
      </c>
      <c r="P5" s="181"/>
      <c r="Q5" s="181"/>
      <c r="R5" s="181"/>
      <c r="S5" s="200"/>
    </row>
    <row r="6" ht="18.75" customHeight="1" spans="1:19">
      <c r="A6" s="183"/>
      <c r="B6" s="184"/>
      <c r="C6" s="184"/>
      <c r="D6" s="185" t="s">
        <v>57</v>
      </c>
      <c r="E6" s="185" t="s">
        <v>58</v>
      </c>
      <c r="F6" s="185" t="s">
        <v>59</v>
      </c>
      <c r="G6" s="185" t="s">
        <v>60</v>
      </c>
      <c r="H6" s="185" t="s">
        <v>61</v>
      </c>
      <c r="I6" s="198" t="s">
        <v>62</v>
      </c>
      <c r="J6" s="198"/>
      <c r="K6" s="198"/>
      <c r="L6" s="198"/>
      <c r="M6" s="198"/>
      <c r="N6" s="188"/>
      <c r="O6" s="185" t="s">
        <v>57</v>
      </c>
      <c r="P6" s="185" t="s">
        <v>58</v>
      </c>
      <c r="Q6" s="185" t="s">
        <v>59</v>
      </c>
      <c r="R6" s="185" t="s">
        <v>60</v>
      </c>
      <c r="S6" s="185" t="s">
        <v>63</v>
      </c>
    </row>
    <row r="7" ht="18.75" customHeight="1" spans="1:19">
      <c r="A7" s="186"/>
      <c r="B7" s="187"/>
      <c r="C7" s="187"/>
      <c r="D7" s="188"/>
      <c r="E7" s="188"/>
      <c r="F7" s="188"/>
      <c r="G7" s="188"/>
      <c r="H7" s="188"/>
      <c r="I7" s="187" t="s">
        <v>57</v>
      </c>
      <c r="J7" s="187" t="s">
        <v>64</v>
      </c>
      <c r="K7" s="187" t="s">
        <v>65</v>
      </c>
      <c r="L7" s="187" t="s">
        <v>66</v>
      </c>
      <c r="M7" s="187" t="s">
        <v>67</v>
      </c>
      <c r="N7" s="187" t="s">
        <v>68</v>
      </c>
      <c r="O7" s="199"/>
      <c r="P7" s="199"/>
      <c r="Q7" s="199"/>
      <c r="R7" s="199"/>
      <c r="S7" s="188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89" t="s">
        <v>69</v>
      </c>
      <c r="B9" s="190" t="s">
        <v>70</v>
      </c>
      <c r="C9" s="24">
        <v>995017.2</v>
      </c>
      <c r="D9" s="24">
        <v>995017.2</v>
      </c>
      <c r="E9" s="24">
        <v>995017.2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9" t="s">
        <v>71</v>
      </c>
      <c r="B10" s="191" t="s">
        <v>70</v>
      </c>
      <c r="C10" s="24">
        <v>995017.2</v>
      </c>
      <c r="D10" s="24">
        <v>995017.2</v>
      </c>
      <c r="E10" s="24">
        <v>995017.2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2" t="s">
        <v>55</v>
      </c>
      <c r="B11" s="193"/>
      <c r="C11" s="24">
        <v>995017.2</v>
      </c>
      <c r="D11" s="24">
        <v>995017.2</v>
      </c>
      <c r="E11" s="24">
        <v>995017.2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1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9.13541666666667" defaultRowHeight="14.25" customHeight="1"/>
  <cols>
    <col min="1" max="1" width="14.28125" customWidth="1"/>
    <col min="2" max="2" width="37.7083333333333" customWidth="1"/>
    <col min="3" max="6" width="19.1354166666667" customWidth="1"/>
    <col min="7" max="8" width="19" customWidth="1"/>
    <col min="9" max="9" width="18.8541666666667" customWidth="1"/>
    <col min="10" max="11" width="19" customWidth="1"/>
    <col min="12" max="14" width="18.8541666666667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69"/>
      <c r="E2" s="2"/>
      <c r="F2" s="2"/>
      <c r="G2" s="2"/>
      <c r="H2" s="169"/>
      <c r="I2" s="2"/>
      <c r="J2" s="169"/>
      <c r="K2" s="2"/>
      <c r="L2" s="2"/>
      <c r="M2" s="2"/>
      <c r="N2" s="2"/>
      <c r="O2" s="41" t="s">
        <v>72</v>
      </c>
    </row>
    <row r="3" ht="42" customHeight="1" spans="1:15">
      <c r="A3" s="6" t="str">
        <f>"2025"&amp;"年部门支出预算表"</f>
        <v>2025年部门支出预算表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ht="18.75" customHeight="1" spans="1:15">
      <c r="A4" s="171" t="str">
        <f>"单位名称："&amp;"耿马傣族佤族自治县红十字会"</f>
        <v>单位名称：耿马傣族佤族自治县红十字会</v>
      </c>
      <c r="B4" s="172"/>
      <c r="C4" s="64"/>
      <c r="D4" s="31"/>
      <c r="E4" s="64"/>
      <c r="F4" s="64"/>
      <c r="G4" s="64"/>
      <c r="H4" s="31"/>
      <c r="I4" s="64"/>
      <c r="J4" s="31"/>
      <c r="K4" s="64"/>
      <c r="L4" s="64"/>
      <c r="M4" s="177"/>
      <c r="N4" s="177"/>
      <c r="O4" s="41" t="s">
        <v>1</v>
      </c>
    </row>
    <row r="5" ht="18.75" customHeight="1" spans="1:15">
      <c r="A5" s="11" t="s">
        <v>73</v>
      </c>
      <c r="B5" s="11" t="s">
        <v>74</v>
      </c>
      <c r="C5" s="11" t="s">
        <v>55</v>
      </c>
      <c r="D5" s="13" t="s">
        <v>58</v>
      </c>
      <c r="E5" s="76" t="s">
        <v>75</v>
      </c>
      <c r="F5" s="139" t="s">
        <v>76</v>
      </c>
      <c r="G5" s="11" t="s">
        <v>59</v>
      </c>
      <c r="H5" s="11" t="s">
        <v>60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8" t="s">
        <v>57</v>
      </c>
      <c r="E6" s="94" t="s">
        <v>75</v>
      </c>
      <c r="F6" s="94" t="s">
        <v>76</v>
      </c>
      <c r="G6" s="19"/>
      <c r="H6" s="19"/>
      <c r="I6" s="19"/>
      <c r="J6" s="68" t="s">
        <v>57</v>
      </c>
      <c r="K6" s="48" t="s">
        <v>79</v>
      </c>
      <c r="L6" s="48" t="s">
        <v>80</v>
      </c>
      <c r="M6" s="48" t="s">
        <v>81</v>
      </c>
      <c r="N6" s="48" t="s">
        <v>82</v>
      </c>
      <c r="O6" s="48" t="s">
        <v>83</v>
      </c>
    </row>
    <row r="7" ht="18.75" customHeight="1" spans="1:15">
      <c r="A7" s="118">
        <v>1</v>
      </c>
      <c r="B7" s="11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</row>
    <row r="8" ht="18.75" customHeight="1" spans="1:15">
      <c r="A8" s="133" t="s">
        <v>84</v>
      </c>
      <c r="B8" s="158" t="s">
        <v>85</v>
      </c>
      <c r="C8" s="24">
        <v>884404.51</v>
      </c>
      <c r="D8" s="24">
        <v>884404.51</v>
      </c>
      <c r="E8" s="24">
        <v>834404.51</v>
      </c>
      <c r="F8" s="24">
        <v>50000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3" t="s">
        <v>86</v>
      </c>
      <c r="B9" s="174" t="str">
        <f>"  "&amp;"行政事业单位养老支出"</f>
        <v>  行政事业单位养老支出</v>
      </c>
      <c r="C9" s="24">
        <v>90754.56</v>
      </c>
      <c r="D9" s="24">
        <v>90754.56</v>
      </c>
      <c r="E9" s="24">
        <v>90754.56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3" t="s">
        <v>87</v>
      </c>
      <c r="B10" s="174" t="str">
        <f>"    "&amp;"机关事业单位基本养老保险缴费支出"</f>
        <v>    机关事业单位基本养老保险缴费支出</v>
      </c>
      <c r="C10" s="24">
        <v>90754.56</v>
      </c>
      <c r="D10" s="24">
        <v>90754.56</v>
      </c>
      <c r="E10" s="24">
        <v>90754.56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3" t="s">
        <v>88</v>
      </c>
      <c r="B11" s="174" t="str">
        <f>"  "&amp;"红十字事业"</f>
        <v>  红十字事业</v>
      </c>
      <c r="C11" s="24">
        <v>793649.95</v>
      </c>
      <c r="D11" s="24">
        <v>793649.95</v>
      </c>
      <c r="E11" s="24">
        <v>743649.95</v>
      </c>
      <c r="F11" s="24">
        <v>50000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3" t="s">
        <v>89</v>
      </c>
      <c r="B12" s="174" t="str">
        <f>"    "&amp;"行政运行"</f>
        <v>    行政运行</v>
      </c>
      <c r="C12" s="24">
        <v>743649.95</v>
      </c>
      <c r="D12" s="24">
        <v>743649.95</v>
      </c>
      <c r="E12" s="24">
        <v>743649.95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3" t="s">
        <v>90</v>
      </c>
      <c r="B13" s="174" t="str">
        <f>"    "&amp;"其他红十字事业支出"</f>
        <v>    其他红十字事业支出</v>
      </c>
      <c r="C13" s="24">
        <v>50000</v>
      </c>
      <c r="D13" s="24">
        <v>50000</v>
      </c>
      <c r="E13" s="24"/>
      <c r="F13" s="24">
        <v>50000</v>
      </c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33" t="s">
        <v>91</v>
      </c>
      <c r="B14" s="158" t="s">
        <v>92</v>
      </c>
      <c r="C14" s="24">
        <v>42546.77</v>
      </c>
      <c r="D14" s="24">
        <v>42546.77</v>
      </c>
      <c r="E14" s="24">
        <v>42546.77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3" t="s">
        <v>93</v>
      </c>
      <c r="B15" s="174" t="str">
        <f>"  "&amp;"行政事业单位医疗"</f>
        <v>  行政事业单位医疗</v>
      </c>
      <c r="C15" s="24">
        <v>42546.77</v>
      </c>
      <c r="D15" s="24">
        <v>42546.77</v>
      </c>
      <c r="E15" s="24">
        <v>42546.77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3" t="s">
        <v>94</v>
      </c>
      <c r="B16" s="174" t="str">
        <f>"    "&amp;"行政单位医疗"</f>
        <v>    行政单位医疗</v>
      </c>
      <c r="C16" s="24">
        <v>40272.34</v>
      </c>
      <c r="D16" s="24">
        <v>40272.34</v>
      </c>
      <c r="E16" s="24">
        <v>40272.34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3" t="s">
        <v>95</v>
      </c>
      <c r="B17" s="174" t="str">
        <f>"    "&amp;"其他行政事业单位医疗支出"</f>
        <v>    其他行政事业单位医疗支出</v>
      </c>
      <c r="C17" s="24">
        <v>2274.43</v>
      </c>
      <c r="D17" s="24">
        <v>2274.43</v>
      </c>
      <c r="E17" s="24">
        <v>2274.43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33" t="s">
        <v>96</v>
      </c>
      <c r="B18" s="158" t="s">
        <v>97</v>
      </c>
      <c r="C18" s="24">
        <v>68065.92</v>
      </c>
      <c r="D18" s="24">
        <v>68065.92</v>
      </c>
      <c r="E18" s="24">
        <v>68065.92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3" t="s">
        <v>98</v>
      </c>
      <c r="B19" s="174" t="str">
        <f>"  "&amp;"住房改革支出"</f>
        <v>  住房改革支出</v>
      </c>
      <c r="C19" s="24">
        <v>68065.92</v>
      </c>
      <c r="D19" s="24">
        <v>68065.92</v>
      </c>
      <c r="E19" s="24">
        <v>68065.92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3" t="s">
        <v>99</v>
      </c>
      <c r="B20" s="174" t="str">
        <f>"    "&amp;"住房公积金"</f>
        <v>    住房公积金</v>
      </c>
      <c r="C20" s="24">
        <v>68065.92</v>
      </c>
      <c r="D20" s="24">
        <v>68065.92</v>
      </c>
      <c r="E20" s="24">
        <v>68065.92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5" t="s">
        <v>100</v>
      </c>
      <c r="B21" s="176" t="s">
        <v>100</v>
      </c>
      <c r="C21" s="24">
        <v>995017.2</v>
      </c>
      <c r="D21" s="24">
        <v>995017.2</v>
      </c>
      <c r="E21" s="24">
        <v>945017.2</v>
      </c>
      <c r="F21" s="24">
        <v>50000</v>
      </c>
      <c r="G21" s="24"/>
      <c r="H21" s="24"/>
      <c r="I21" s="24"/>
      <c r="J21" s="24"/>
      <c r="K21" s="24"/>
      <c r="L21" s="24"/>
      <c r="M21" s="24"/>
      <c r="N21" s="24"/>
      <c r="O21" s="24"/>
    </row>
  </sheetData>
  <mergeCells count="11">
    <mergeCell ref="A3:O3"/>
    <mergeCell ref="A4:L4"/>
    <mergeCell ref="D5:F5"/>
    <mergeCell ref="J5:O5"/>
    <mergeCell ref="A21:B21"/>
    <mergeCell ref="A5:A6"/>
    <mergeCell ref="B5:B6"/>
    <mergeCell ref="C5:C6"/>
    <mergeCell ref="G5:G6"/>
    <mergeCell ref="H5:H6"/>
    <mergeCell ref="I5:I6"/>
  </mergeCells>
  <printOptions horizontalCentered="1"/>
  <pageMargins left="0.389583333333333" right="0.389583333333333" top="0.509722222222222" bottom="0.509722222222222" header="0.309722222222222" footer="0.309722222222222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6"/>
  <sheetViews>
    <sheetView showZeros="0" workbookViewId="0">
      <pane ySplit="1" topLeftCell="A4" activePane="bottomLeft" state="frozen"/>
      <selection/>
      <selection pane="bottomLeft" activeCell="A1" sqref="A1"/>
    </sheetView>
  </sheetViews>
  <sheetFormatPr defaultColWidth="9.13541666666667" defaultRowHeight="14.25" customHeight="1" outlineLevelCol="3"/>
  <cols>
    <col min="1" max="1" width="39.28125" customWidth="1"/>
    <col min="2" max="2" width="30.8541666666667" customWidth="1"/>
    <col min="3" max="3" width="35.8541666666667" customWidth="1"/>
    <col min="4" max="4" width="29.8541666666667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101</v>
      </c>
    </row>
    <row r="3" ht="36" customHeight="1" spans="1:4">
      <c r="A3" s="6" t="str">
        <f>"2025"&amp;"年部门财政拨款收支预算总表"</f>
        <v>2025年部门财政拨款收支预算总表</v>
      </c>
      <c r="B3" s="156"/>
      <c r="C3" s="156"/>
      <c r="D3" s="156"/>
    </row>
    <row r="4" ht="18.75" customHeight="1" spans="1:4">
      <c r="A4" s="8" t="str">
        <f>"单位名称："&amp;"耿马傣族佤族自治县红十字会"</f>
        <v>单位名称：耿马傣族佤族自治县红十字会</v>
      </c>
      <c r="B4" s="157"/>
      <c r="C4" s="157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8" t="str">
        <f t="shared" ref="B6:D6" si="0">"2025"&amp;"年预算数"</f>
        <v>2025年预算数</v>
      </c>
      <c r="C6" s="32" t="s">
        <v>102</v>
      </c>
      <c r="D6" s="10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58" t="s">
        <v>103</v>
      </c>
      <c r="B8" s="24">
        <v>995017.2</v>
      </c>
      <c r="C8" s="23" t="s">
        <v>104</v>
      </c>
      <c r="D8" s="24">
        <v>995017.2</v>
      </c>
    </row>
    <row r="9" ht="18.75" customHeight="1" spans="1:4">
      <c r="A9" s="159" t="s">
        <v>105</v>
      </c>
      <c r="B9" s="24">
        <v>995017.2</v>
      </c>
      <c r="C9" s="23" t="s">
        <v>106</v>
      </c>
      <c r="D9" s="24"/>
    </row>
    <row r="10" ht="18.75" customHeight="1" spans="1:4">
      <c r="A10" s="159" t="s">
        <v>107</v>
      </c>
      <c r="B10" s="24"/>
      <c r="C10" s="23" t="s">
        <v>108</v>
      </c>
      <c r="D10" s="24"/>
    </row>
    <row r="11" ht="18.75" customHeight="1" spans="1:4">
      <c r="A11" s="159" t="s">
        <v>109</v>
      </c>
      <c r="B11" s="24"/>
      <c r="C11" s="23" t="s">
        <v>110</v>
      </c>
      <c r="D11" s="24"/>
    </row>
    <row r="12" ht="18.75" customHeight="1" spans="1:4">
      <c r="A12" s="160" t="s">
        <v>111</v>
      </c>
      <c r="B12" s="24"/>
      <c r="C12" s="161" t="s">
        <v>112</v>
      </c>
      <c r="D12" s="24"/>
    </row>
    <row r="13" ht="18.75" customHeight="1" spans="1:4">
      <c r="A13" s="162" t="s">
        <v>105</v>
      </c>
      <c r="B13" s="24"/>
      <c r="C13" s="163" t="s">
        <v>113</v>
      </c>
      <c r="D13" s="24"/>
    </row>
    <row r="14" ht="18.75" customHeight="1" spans="1:4">
      <c r="A14" s="162" t="s">
        <v>107</v>
      </c>
      <c r="B14" s="24"/>
      <c r="C14" s="163" t="s">
        <v>114</v>
      </c>
      <c r="D14" s="24"/>
    </row>
    <row r="15" ht="18.75" customHeight="1" spans="1:4">
      <c r="A15" s="162" t="s">
        <v>109</v>
      </c>
      <c r="B15" s="24"/>
      <c r="C15" s="163" t="s">
        <v>115</v>
      </c>
      <c r="D15" s="24"/>
    </row>
    <row r="16" ht="18.75" customHeight="1" spans="1:4">
      <c r="A16" s="162" t="s">
        <v>26</v>
      </c>
      <c r="B16" s="24"/>
      <c r="C16" s="163" t="s">
        <v>116</v>
      </c>
      <c r="D16" s="24">
        <v>884404.51</v>
      </c>
    </row>
    <row r="17" ht="18.75" customHeight="1" spans="1:4">
      <c r="A17" s="162" t="s">
        <v>26</v>
      </c>
      <c r="B17" s="24" t="s">
        <v>26</v>
      </c>
      <c r="C17" s="163" t="s">
        <v>117</v>
      </c>
      <c r="D17" s="24">
        <v>42546.77</v>
      </c>
    </row>
    <row r="18" ht="18.75" customHeight="1" spans="1:4">
      <c r="A18" s="164" t="s">
        <v>26</v>
      </c>
      <c r="B18" s="24" t="s">
        <v>26</v>
      </c>
      <c r="C18" s="163" t="s">
        <v>118</v>
      </c>
      <c r="D18" s="24"/>
    </row>
    <row r="19" ht="18.75" customHeight="1" spans="1:4">
      <c r="A19" s="164" t="s">
        <v>26</v>
      </c>
      <c r="B19" s="24" t="s">
        <v>26</v>
      </c>
      <c r="C19" s="163" t="s">
        <v>119</v>
      </c>
      <c r="D19" s="24"/>
    </row>
    <row r="20" ht="18.75" customHeight="1" spans="1:4">
      <c r="A20" s="165" t="s">
        <v>26</v>
      </c>
      <c r="B20" s="24" t="s">
        <v>26</v>
      </c>
      <c r="C20" s="163" t="s">
        <v>120</v>
      </c>
      <c r="D20" s="24"/>
    </row>
    <row r="21" ht="18.75" customHeight="1" spans="1:4">
      <c r="A21" s="165" t="s">
        <v>26</v>
      </c>
      <c r="B21" s="24" t="s">
        <v>26</v>
      </c>
      <c r="C21" s="163" t="s">
        <v>121</v>
      </c>
      <c r="D21" s="24"/>
    </row>
    <row r="22" ht="18.75" customHeight="1" spans="1:4">
      <c r="A22" s="165" t="s">
        <v>26</v>
      </c>
      <c r="B22" s="24" t="s">
        <v>26</v>
      </c>
      <c r="C22" s="163" t="s">
        <v>122</v>
      </c>
      <c r="D22" s="24"/>
    </row>
    <row r="23" ht="18.75" customHeight="1" spans="1:4">
      <c r="A23" s="165" t="s">
        <v>26</v>
      </c>
      <c r="B23" s="24" t="s">
        <v>26</v>
      </c>
      <c r="C23" s="163" t="s">
        <v>123</v>
      </c>
      <c r="D23" s="24"/>
    </row>
    <row r="24" ht="18.75" customHeight="1" spans="1:4">
      <c r="A24" s="165" t="s">
        <v>26</v>
      </c>
      <c r="B24" s="24" t="s">
        <v>26</v>
      </c>
      <c r="C24" s="163" t="s">
        <v>124</v>
      </c>
      <c r="D24" s="24"/>
    </row>
    <row r="25" ht="18.75" customHeight="1" spans="1:4">
      <c r="A25" s="165" t="s">
        <v>26</v>
      </c>
      <c r="B25" s="24" t="s">
        <v>26</v>
      </c>
      <c r="C25" s="163" t="s">
        <v>125</v>
      </c>
      <c r="D25" s="24"/>
    </row>
    <row r="26" ht="18.75" customHeight="1" spans="1:4">
      <c r="A26" s="165" t="s">
        <v>26</v>
      </c>
      <c r="B26" s="24" t="s">
        <v>26</v>
      </c>
      <c r="C26" s="163" t="s">
        <v>126</v>
      </c>
      <c r="D26" s="24"/>
    </row>
    <row r="27" ht="18.75" customHeight="1" spans="1:4">
      <c r="A27" s="165" t="s">
        <v>26</v>
      </c>
      <c r="B27" s="24" t="s">
        <v>26</v>
      </c>
      <c r="C27" s="163" t="s">
        <v>127</v>
      </c>
      <c r="D27" s="24">
        <v>68065.92</v>
      </c>
    </row>
    <row r="28" ht="18.75" customHeight="1" spans="1:4">
      <c r="A28" s="165" t="s">
        <v>26</v>
      </c>
      <c r="B28" s="24" t="s">
        <v>26</v>
      </c>
      <c r="C28" s="163" t="s">
        <v>128</v>
      </c>
      <c r="D28" s="24"/>
    </row>
    <row r="29" ht="18.75" customHeight="1" spans="1:4">
      <c r="A29" s="165" t="s">
        <v>26</v>
      </c>
      <c r="B29" s="24" t="s">
        <v>26</v>
      </c>
      <c r="C29" s="163" t="s">
        <v>129</v>
      </c>
      <c r="D29" s="24"/>
    </row>
    <row r="30" ht="18.75" customHeight="1" spans="1:4">
      <c r="A30" s="165" t="s">
        <v>26</v>
      </c>
      <c r="B30" s="24" t="s">
        <v>26</v>
      </c>
      <c r="C30" s="163" t="s">
        <v>130</v>
      </c>
      <c r="D30" s="24"/>
    </row>
    <row r="31" ht="18.75" customHeight="1" spans="1:4">
      <c r="A31" s="165" t="s">
        <v>26</v>
      </c>
      <c r="B31" s="24" t="s">
        <v>26</v>
      </c>
      <c r="C31" s="163" t="s">
        <v>131</v>
      </c>
      <c r="D31" s="24"/>
    </row>
    <row r="32" ht="18.75" customHeight="1" spans="1:4">
      <c r="A32" s="166" t="s">
        <v>26</v>
      </c>
      <c r="B32" s="24" t="s">
        <v>26</v>
      </c>
      <c r="C32" s="163" t="s">
        <v>132</v>
      </c>
      <c r="D32" s="24"/>
    </row>
    <row r="33" ht="18.75" customHeight="1" spans="1:4">
      <c r="A33" s="166" t="s">
        <v>26</v>
      </c>
      <c r="B33" s="24" t="s">
        <v>26</v>
      </c>
      <c r="C33" s="163" t="s">
        <v>133</v>
      </c>
      <c r="D33" s="24"/>
    </row>
    <row r="34" ht="18.75" customHeight="1" spans="1:4">
      <c r="A34" s="166" t="s">
        <v>26</v>
      </c>
      <c r="B34" s="24" t="s">
        <v>26</v>
      </c>
      <c r="C34" s="163" t="s">
        <v>134</v>
      </c>
      <c r="D34" s="24"/>
    </row>
    <row r="35" ht="18.75" customHeight="1" spans="1:4">
      <c r="A35" s="166" t="s">
        <v>26</v>
      </c>
      <c r="B35" s="24" t="s">
        <v>26</v>
      </c>
      <c r="C35" s="163" t="s">
        <v>135</v>
      </c>
      <c r="D35" s="24"/>
    </row>
    <row r="36" ht="18.75" customHeight="1" spans="1:4">
      <c r="A36" s="57" t="s">
        <v>136</v>
      </c>
      <c r="B36" s="167">
        <v>995017.2</v>
      </c>
      <c r="C36" s="168" t="s">
        <v>51</v>
      </c>
      <c r="D36" s="167">
        <v>995017.2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541666666667" defaultRowHeight="14.25" customHeight="1" outlineLevelCol="6"/>
  <cols>
    <col min="1" max="1" width="20.1354166666667" customWidth="1"/>
    <col min="2" max="2" width="44" customWidth="1"/>
    <col min="3" max="3" width="24.28125" customWidth="1"/>
    <col min="4" max="4" width="20.4166666666667" customWidth="1"/>
    <col min="5" max="7" width="24.281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7"/>
      <c r="F2" s="59"/>
      <c r="G2" s="41" t="s">
        <v>137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48"/>
      <c r="C3" s="148"/>
      <c r="D3" s="148"/>
      <c r="E3" s="148"/>
      <c r="F3" s="148"/>
      <c r="G3" s="148"/>
    </row>
    <row r="4" ht="18" customHeight="1" spans="1:7">
      <c r="A4" s="149" t="str">
        <f>"单位名称："&amp;"耿马傣族佤族自治县红十字会"</f>
        <v>单位名称：耿马傣族佤族自治县红十字会</v>
      </c>
      <c r="B4" s="30"/>
      <c r="C4" s="31"/>
      <c r="D4" s="31"/>
      <c r="E4" s="31"/>
      <c r="F4" s="103"/>
      <c r="G4" s="41" t="s">
        <v>1</v>
      </c>
    </row>
    <row r="5" ht="20.25" customHeight="1" spans="1:7">
      <c r="A5" s="150" t="s">
        <v>138</v>
      </c>
      <c r="B5" s="151"/>
      <c r="C5" s="108" t="s">
        <v>55</v>
      </c>
      <c r="D5" s="131" t="s">
        <v>75</v>
      </c>
      <c r="E5" s="14"/>
      <c r="F5" s="15"/>
      <c r="G5" s="124" t="s">
        <v>76</v>
      </c>
    </row>
    <row r="6" ht="20.25" customHeight="1" spans="1:7">
      <c r="A6" s="152" t="s">
        <v>73</v>
      </c>
      <c r="B6" s="152" t="s">
        <v>74</v>
      </c>
      <c r="C6" s="34"/>
      <c r="D6" s="68" t="s">
        <v>57</v>
      </c>
      <c r="E6" s="68" t="s">
        <v>139</v>
      </c>
      <c r="F6" s="68" t="s">
        <v>140</v>
      </c>
      <c r="G6" s="96"/>
    </row>
    <row r="7" ht="19.5" customHeight="1" spans="1:7">
      <c r="A7" s="152" t="s">
        <v>141</v>
      </c>
      <c r="B7" s="152" t="s">
        <v>142</v>
      </c>
      <c r="C7" s="152" t="s">
        <v>143</v>
      </c>
      <c r="D7" s="68">
        <v>4</v>
      </c>
      <c r="E7" s="153" t="s">
        <v>144</v>
      </c>
      <c r="F7" s="153" t="s">
        <v>145</v>
      </c>
      <c r="G7" s="152" t="s">
        <v>146</v>
      </c>
    </row>
    <row r="8" ht="18" customHeight="1" spans="1:7">
      <c r="A8" s="35" t="s">
        <v>84</v>
      </c>
      <c r="B8" s="35" t="s">
        <v>85</v>
      </c>
      <c r="C8" s="24">
        <v>884404.51</v>
      </c>
      <c r="D8" s="24">
        <v>834404.51</v>
      </c>
      <c r="E8" s="24">
        <v>735806.56</v>
      </c>
      <c r="F8" s="24">
        <v>98597.95</v>
      </c>
      <c r="G8" s="24">
        <v>50000</v>
      </c>
    </row>
    <row r="9" ht="18" customHeight="1" spans="1:7">
      <c r="A9" s="119" t="s">
        <v>86</v>
      </c>
      <c r="B9" s="119" t="s">
        <v>147</v>
      </c>
      <c r="C9" s="24">
        <v>90754.56</v>
      </c>
      <c r="D9" s="24">
        <v>90754.56</v>
      </c>
      <c r="E9" s="24">
        <v>90754.56</v>
      </c>
      <c r="F9" s="24"/>
      <c r="G9" s="24"/>
    </row>
    <row r="10" ht="18" customHeight="1" spans="1:7">
      <c r="A10" s="120" t="s">
        <v>87</v>
      </c>
      <c r="B10" s="120" t="s">
        <v>148</v>
      </c>
      <c r="C10" s="24">
        <v>90754.56</v>
      </c>
      <c r="D10" s="24">
        <v>90754.56</v>
      </c>
      <c r="E10" s="24">
        <v>90754.56</v>
      </c>
      <c r="F10" s="24"/>
      <c r="G10" s="24"/>
    </row>
    <row r="11" ht="18" customHeight="1" spans="1:7">
      <c r="A11" s="119" t="s">
        <v>88</v>
      </c>
      <c r="B11" s="119" t="s">
        <v>149</v>
      </c>
      <c r="C11" s="24">
        <v>793649.95</v>
      </c>
      <c r="D11" s="24">
        <v>743649.95</v>
      </c>
      <c r="E11" s="24">
        <v>645052</v>
      </c>
      <c r="F11" s="24">
        <v>98597.95</v>
      </c>
      <c r="G11" s="24">
        <v>50000</v>
      </c>
    </row>
    <row r="12" ht="18" customHeight="1" spans="1:7">
      <c r="A12" s="120" t="s">
        <v>89</v>
      </c>
      <c r="B12" s="120" t="s">
        <v>150</v>
      </c>
      <c r="C12" s="24">
        <v>743649.95</v>
      </c>
      <c r="D12" s="24">
        <v>743649.95</v>
      </c>
      <c r="E12" s="24">
        <v>645052</v>
      </c>
      <c r="F12" s="24">
        <v>98597.95</v>
      </c>
      <c r="G12" s="24"/>
    </row>
    <row r="13" ht="18" customHeight="1" spans="1:7">
      <c r="A13" s="120" t="s">
        <v>90</v>
      </c>
      <c r="B13" s="120" t="s">
        <v>151</v>
      </c>
      <c r="C13" s="24">
        <v>50000</v>
      </c>
      <c r="D13" s="24"/>
      <c r="E13" s="24"/>
      <c r="F13" s="24"/>
      <c r="G13" s="24">
        <v>50000</v>
      </c>
    </row>
    <row r="14" ht="18" customHeight="1" spans="1:7">
      <c r="A14" s="35" t="s">
        <v>91</v>
      </c>
      <c r="B14" s="35" t="s">
        <v>92</v>
      </c>
      <c r="C14" s="24">
        <v>42546.77</v>
      </c>
      <c r="D14" s="24">
        <v>42546.77</v>
      </c>
      <c r="E14" s="24">
        <v>42546.77</v>
      </c>
      <c r="F14" s="24"/>
      <c r="G14" s="24"/>
    </row>
    <row r="15" ht="18" customHeight="1" spans="1:7">
      <c r="A15" s="119" t="s">
        <v>93</v>
      </c>
      <c r="B15" s="119" t="s">
        <v>152</v>
      </c>
      <c r="C15" s="24">
        <v>42546.77</v>
      </c>
      <c r="D15" s="24">
        <v>42546.77</v>
      </c>
      <c r="E15" s="24">
        <v>42546.77</v>
      </c>
      <c r="F15" s="24"/>
      <c r="G15" s="24"/>
    </row>
    <row r="16" ht="18" customHeight="1" spans="1:7">
      <c r="A16" s="120" t="s">
        <v>94</v>
      </c>
      <c r="B16" s="120" t="s">
        <v>153</v>
      </c>
      <c r="C16" s="24">
        <v>40272.34</v>
      </c>
      <c r="D16" s="24">
        <v>40272.34</v>
      </c>
      <c r="E16" s="24">
        <v>40272.34</v>
      </c>
      <c r="F16" s="24"/>
      <c r="G16" s="24"/>
    </row>
    <row r="17" ht="18" customHeight="1" spans="1:7">
      <c r="A17" s="120" t="s">
        <v>95</v>
      </c>
      <c r="B17" s="120" t="s">
        <v>154</v>
      </c>
      <c r="C17" s="24">
        <v>2274.43</v>
      </c>
      <c r="D17" s="24">
        <v>2274.43</v>
      </c>
      <c r="E17" s="24">
        <v>2274.43</v>
      </c>
      <c r="F17" s="24"/>
      <c r="G17" s="24"/>
    </row>
    <row r="18" ht="18" customHeight="1" spans="1:7">
      <c r="A18" s="35" t="s">
        <v>96</v>
      </c>
      <c r="B18" s="35" t="s">
        <v>97</v>
      </c>
      <c r="C18" s="24">
        <v>68065.92</v>
      </c>
      <c r="D18" s="24">
        <v>68065.92</v>
      </c>
      <c r="E18" s="24">
        <v>68065.92</v>
      </c>
      <c r="F18" s="24"/>
      <c r="G18" s="24"/>
    </row>
    <row r="19" ht="18" customHeight="1" spans="1:7">
      <c r="A19" s="119" t="s">
        <v>98</v>
      </c>
      <c r="B19" s="119" t="s">
        <v>155</v>
      </c>
      <c r="C19" s="24">
        <v>68065.92</v>
      </c>
      <c r="D19" s="24">
        <v>68065.92</v>
      </c>
      <c r="E19" s="24">
        <v>68065.92</v>
      </c>
      <c r="F19" s="24"/>
      <c r="G19" s="24"/>
    </row>
    <row r="20" ht="18" customHeight="1" spans="1:7">
      <c r="A20" s="120" t="s">
        <v>99</v>
      </c>
      <c r="B20" s="120" t="s">
        <v>156</v>
      </c>
      <c r="C20" s="24">
        <v>68065.92</v>
      </c>
      <c r="D20" s="24">
        <v>68065.92</v>
      </c>
      <c r="E20" s="24">
        <v>68065.92</v>
      </c>
      <c r="F20" s="24"/>
      <c r="G20" s="24"/>
    </row>
    <row r="21" ht="18" customHeight="1" spans="1:7">
      <c r="A21" s="154" t="s">
        <v>100</v>
      </c>
      <c r="B21" s="155" t="s">
        <v>100</v>
      </c>
      <c r="C21" s="24">
        <v>995017.2</v>
      </c>
      <c r="D21" s="24">
        <v>945017.2</v>
      </c>
      <c r="E21" s="24">
        <v>846419.25</v>
      </c>
      <c r="F21" s="24">
        <v>98597.95</v>
      </c>
      <c r="G21" s="24">
        <v>50000</v>
      </c>
    </row>
  </sheetData>
  <mergeCells count="7">
    <mergeCell ref="A3:G3"/>
    <mergeCell ref="A4:E4"/>
    <mergeCell ref="A5:B5"/>
    <mergeCell ref="D5:F5"/>
    <mergeCell ref="A21:B21"/>
    <mergeCell ref="C5:C6"/>
    <mergeCell ref="G5:G6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541666666667" defaultRowHeight="14.25" customHeight="1" outlineLevelRow="7" outlineLevelCol="5"/>
  <cols>
    <col min="1" max="1" width="23.5729166666667" customWidth="1"/>
    <col min="2" max="6" width="22.8541666666667" customWidth="1"/>
  </cols>
  <sheetData>
    <row r="1" customHeight="1" spans="1:6">
      <c r="A1" s="140"/>
      <c r="B1" s="140"/>
      <c r="C1" s="140"/>
      <c r="D1" s="140"/>
      <c r="E1" s="140"/>
      <c r="F1" s="140"/>
    </row>
    <row r="2" ht="15" customHeight="1" spans="1:6">
      <c r="A2" s="141"/>
      <c r="B2" s="142"/>
      <c r="C2" s="64"/>
      <c r="F2" s="89" t="s">
        <v>157</v>
      </c>
    </row>
    <row r="3" ht="39" customHeight="1" spans="1:6">
      <c r="A3" s="129" t="str">
        <f>"2025"&amp;"年一般公共预算“三公”经费支出预算表"</f>
        <v>2025年一般公共预算“三公”经费支出预算表</v>
      </c>
      <c r="B3" s="53"/>
      <c r="C3" s="53"/>
      <c r="D3" s="53"/>
      <c r="E3" s="53"/>
      <c r="F3" s="53"/>
    </row>
    <row r="4" ht="18.75" customHeight="1" spans="1:6">
      <c r="A4" s="43" t="str">
        <f>"单位名称："&amp;"耿马傣族佤族自治县红十字会"</f>
        <v>单位名称：耿马傣族佤族自治县红十字会</v>
      </c>
      <c r="B4" s="142"/>
      <c r="C4" s="64"/>
      <c r="D4" s="31"/>
      <c r="F4" s="89" t="s">
        <v>158</v>
      </c>
    </row>
    <row r="5" ht="18.75" customHeight="1" spans="1:6">
      <c r="A5" s="11" t="s">
        <v>159</v>
      </c>
      <c r="B5" s="32" t="s">
        <v>160</v>
      </c>
      <c r="C5" s="13" t="s">
        <v>161</v>
      </c>
      <c r="D5" s="14"/>
      <c r="E5" s="15"/>
      <c r="F5" s="32" t="s">
        <v>162</v>
      </c>
    </row>
    <row r="6" ht="18.75" customHeight="1" spans="1:6">
      <c r="A6" s="18"/>
      <c r="B6" s="34"/>
      <c r="C6" s="68" t="s">
        <v>57</v>
      </c>
      <c r="D6" s="68" t="s">
        <v>163</v>
      </c>
      <c r="E6" s="68" t="s">
        <v>164</v>
      </c>
      <c r="F6" s="34"/>
    </row>
    <row r="7" ht="18.75" customHeight="1" spans="1:6">
      <c r="A7" s="143">
        <v>1</v>
      </c>
      <c r="B7" s="144">
        <v>2</v>
      </c>
      <c r="C7" s="145">
        <v>3</v>
      </c>
      <c r="D7" s="145">
        <v>4</v>
      </c>
      <c r="E7" s="145">
        <v>5</v>
      </c>
      <c r="F7" s="144">
        <v>6</v>
      </c>
    </row>
    <row r="8" ht="18.75" customHeight="1" spans="1:6">
      <c r="A8" s="146">
        <v>21500</v>
      </c>
      <c r="B8" s="146"/>
      <c r="C8" s="146">
        <v>20000</v>
      </c>
      <c r="D8" s="146"/>
      <c r="E8" s="146">
        <v>20000</v>
      </c>
      <c r="F8" s="146">
        <v>1500</v>
      </c>
    </row>
  </sheetData>
  <mergeCells count="6">
    <mergeCell ref="A3:F3"/>
    <mergeCell ref="A4:C4"/>
    <mergeCell ref="C5:E5"/>
    <mergeCell ref="A5:A6"/>
    <mergeCell ref="B5:B6"/>
    <mergeCell ref="F5:F6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36"/>
  <sheetViews>
    <sheetView showZeros="0" workbookViewId="0">
      <pane ySplit="1" topLeftCell="A20" activePane="bottomLeft" state="frozen"/>
      <selection/>
      <selection pane="bottomLeft" activeCell="A1" sqref="A1"/>
    </sheetView>
  </sheetViews>
  <sheetFormatPr defaultColWidth="9.13541666666667" defaultRowHeight="14.25" customHeight="1"/>
  <cols>
    <col min="1" max="1" width="32.8541666666667" customWidth="1"/>
    <col min="2" max="2" width="25.4166666666667" customWidth="1"/>
    <col min="3" max="3" width="26.5729166666667" customWidth="1"/>
    <col min="4" max="4" width="10.1354166666667" customWidth="1"/>
    <col min="5" max="5" width="28.59375" customWidth="1"/>
    <col min="6" max="6" width="10.28125" customWidth="1"/>
    <col min="7" max="7" width="23" customWidth="1"/>
    <col min="8" max="21" width="19.8541666666667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9"/>
      <c r="I2" s="69"/>
      <c r="J2" s="69"/>
      <c r="K2" s="69"/>
      <c r="L2" s="69"/>
      <c r="M2" s="69"/>
      <c r="N2" s="31"/>
      <c r="O2" s="31"/>
      <c r="P2" s="31"/>
      <c r="Q2" s="69"/>
      <c r="U2" s="127"/>
      <c r="W2" s="40" t="s">
        <v>165</v>
      </c>
    </row>
    <row r="3" ht="39.75" customHeight="1" spans="1:23">
      <c r="A3" s="129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"单位名称："&amp;"耿马傣族佤族自治县红十字会"</f>
        <v>单位名称：耿马傣族佤族自治县红十字会</v>
      </c>
      <c r="B4" s="130"/>
      <c r="C4" s="130"/>
      <c r="D4" s="130"/>
      <c r="E4" s="130"/>
      <c r="F4" s="130"/>
      <c r="G4" s="130"/>
      <c r="H4" s="73"/>
      <c r="I4" s="73"/>
      <c r="J4" s="73"/>
      <c r="K4" s="73"/>
      <c r="L4" s="73"/>
      <c r="M4" s="73"/>
      <c r="N4" s="95"/>
      <c r="O4" s="95"/>
      <c r="P4" s="95"/>
      <c r="Q4" s="73"/>
      <c r="U4" s="127"/>
      <c r="W4" s="40" t="s">
        <v>158</v>
      </c>
    </row>
    <row r="5" ht="18" customHeight="1" spans="1:23">
      <c r="A5" s="11" t="s">
        <v>166</v>
      </c>
      <c r="B5" s="11" t="s">
        <v>167</v>
      </c>
      <c r="C5" s="11" t="s">
        <v>168</v>
      </c>
      <c r="D5" s="11" t="s">
        <v>169</v>
      </c>
      <c r="E5" s="11" t="s">
        <v>170</v>
      </c>
      <c r="F5" s="11" t="s">
        <v>171</v>
      </c>
      <c r="G5" s="11" t="s">
        <v>172</v>
      </c>
      <c r="H5" s="131" t="s">
        <v>173</v>
      </c>
      <c r="I5" s="66" t="s">
        <v>173</v>
      </c>
      <c r="J5" s="66"/>
      <c r="K5" s="66"/>
      <c r="L5" s="66"/>
      <c r="M5" s="66"/>
      <c r="N5" s="14"/>
      <c r="O5" s="14"/>
      <c r="P5" s="14"/>
      <c r="Q5" s="76" t="s">
        <v>61</v>
      </c>
      <c r="R5" s="66" t="s">
        <v>78</v>
      </c>
      <c r="S5" s="66"/>
      <c r="T5" s="66"/>
      <c r="U5" s="66"/>
      <c r="V5" s="66"/>
      <c r="W5" s="137"/>
    </row>
    <row r="6" ht="18" customHeight="1" spans="1:23">
      <c r="A6" s="16"/>
      <c r="B6" s="126"/>
      <c r="C6" s="16"/>
      <c r="D6" s="16"/>
      <c r="E6" s="16"/>
      <c r="F6" s="16"/>
      <c r="G6" s="16"/>
      <c r="H6" s="108" t="s">
        <v>174</v>
      </c>
      <c r="I6" s="131" t="s">
        <v>58</v>
      </c>
      <c r="J6" s="66"/>
      <c r="K6" s="66"/>
      <c r="L6" s="66"/>
      <c r="M6" s="137"/>
      <c r="N6" s="13" t="s">
        <v>175</v>
      </c>
      <c r="O6" s="14"/>
      <c r="P6" s="15"/>
      <c r="Q6" s="11" t="s">
        <v>61</v>
      </c>
      <c r="R6" s="131" t="s">
        <v>78</v>
      </c>
      <c r="S6" s="76" t="s">
        <v>64</v>
      </c>
      <c r="T6" s="66" t="s">
        <v>78</v>
      </c>
      <c r="U6" s="76" t="s">
        <v>66</v>
      </c>
      <c r="V6" s="76" t="s">
        <v>67</v>
      </c>
      <c r="W6" s="139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8" t="s">
        <v>176</v>
      </c>
      <c r="J7" s="11" t="s">
        <v>177</v>
      </c>
      <c r="K7" s="11" t="s">
        <v>178</v>
      </c>
      <c r="L7" s="11" t="s">
        <v>179</v>
      </c>
      <c r="M7" s="11" t="s">
        <v>180</v>
      </c>
      <c r="N7" s="11" t="s">
        <v>58</v>
      </c>
      <c r="O7" s="11" t="s">
        <v>59</v>
      </c>
      <c r="P7" s="11" t="s">
        <v>60</v>
      </c>
      <c r="Q7" s="33"/>
      <c r="R7" s="11" t="s">
        <v>57</v>
      </c>
      <c r="S7" s="11" t="s">
        <v>64</v>
      </c>
      <c r="T7" s="11" t="s">
        <v>181</v>
      </c>
      <c r="U7" s="11" t="s">
        <v>66</v>
      </c>
      <c r="V7" s="11" t="s">
        <v>67</v>
      </c>
      <c r="W7" s="11" t="s">
        <v>68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4"/>
      <c r="J8" s="18" t="s">
        <v>182</v>
      </c>
      <c r="K8" s="18" t="s">
        <v>178</v>
      </c>
      <c r="L8" s="18" t="s">
        <v>179</v>
      </c>
      <c r="M8" s="18" t="s">
        <v>180</v>
      </c>
      <c r="N8" s="18" t="s">
        <v>178</v>
      </c>
      <c r="O8" s="18" t="s">
        <v>179</v>
      </c>
      <c r="P8" s="18" t="s">
        <v>180</v>
      </c>
      <c r="Q8" s="18" t="s">
        <v>61</v>
      </c>
      <c r="R8" s="18" t="s">
        <v>57</v>
      </c>
      <c r="S8" s="18" t="s">
        <v>64</v>
      </c>
      <c r="T8" s="18" t="s">
        <v>181</v>
      </c>
      <c r="U8" s="18" t="s">
        <v>66</v>
      </c>
      <c r="V8" s="18" t="s">
        <v>67</v>
      </c>
      <c r="W8" s="18" t="s">
        <v>68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70</v>
      </c>
      <c r="B10" s="133"/>
      <c r="C10" s="133"/>
      <c r="D10" s="133"/>
      <c r="E10" s="133"/>
      <c r="F10" s="133"/>
      <c r="G10" s="133"/>
      <c r="H10" s="24">
        <v>945017.2</v>
      </c>
      <c r="I10" s="24">
        <v>945017.2</v>
      </c>
      <c r="J10" s="24"/>
      <c r="K10" s="24"/>
      <c r="L10" s="24">
        <v>945017.2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70</v>
      </c>
      <c r="B11" s="22"/>
      <c r="C11" s="22"/>
      <c r="D11" s="22"/>
      <c r="E11" s="22"/>
      <c r="F11" s="22"/>
      <c r="G11" s="22"/>
      <c r="H11" s="24">
        <v>945017.2</v>
      </c>
      <c r="I11" s="24">
        <v>945017.2</v>
      </c>
      <c r="J11" s="24"/>
      <c r="K11" s="24"/>
      <c r="L11" s="24">
        <v>945017.2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4" t="s">
        <v>70</v>
      </c>
      <c r="B12" s="22" t="s">
        <v>183</v>
      </c>
      <c r="C12" s="22" t="s">
        <v>184</v>
      </c>
      <c r="D12" s="22" t="s">
        <v>89</v>
      </c>
      <c r="E12" s="22" t="s">
        <v>150</v>
      </c>
      <c r="F12" s="22" t="s">
        <v>185</v>
      </c>
      <c r="G12" s="22" t="s">
        <v>186</v>
      </c>
      <c r="H12" s="24">
        <v>221232</v>
      </c>
      <c r="I12" s="24">
        <v>221232</v>
      </c>
      <c r="J12" s="24"/>
      <c r="K12" s="24"/>
      <c r="L12" s="24">
        <v>221232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4" t="s">
        <v>70</v>
      </c>
      <c r="B13" s="22" t="s">
        <v>183</v>
      </c>
      <c r="C13" s="22" t="s">
        <v>184</v>
      </c>
      <c r="D13" s="22" t="s">
        <v>89</v>
      </c>
      <c r="E13" s="22" t="s">
        <v>150</v>
      </c>
      <c r="F13" s="22" t="s">
        <v>187</v>
      </c>
      <c r="G13" s="22" t="s">
        <v>188</v>
      </c>
      <c r="H13" s="24">
        <v>59400</v>
      </c>
      <c r="I13" s="24">
        <v>59400</v>
      </c>
      <c r="J13" s="24"/>
      <c r="K13" s="24"/>
      <c r="L13" s="24">
        <v>59400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4" t="s">
        <v>70</v>
      </c>
      <c r="B14" s="22" t="s">
        <v>183</v>
      </c>
      <c r="C14" s="22" t="s">
        <v>184</v>
      </c>
      <c r="D14" s="22" t="s">
        <v>89</v>
      </c>
      <c r="E14" s="22" t="s">
        <v>150</v>
      </c>
      <c r="F14" s="22" t="s">
        <v>187</v>
      </c>
      <c r="G14" s="22" t="s">
        <v>188</v>
      </c>
      <c r="H14" s="24">
        <v>246744</v>
      </c>
      <c r="I14" s="24">
        <v>246744</v>
      </c>
      <c r="J14" s="24"/>
      <c r="K14" s="24"/>
      <c r="L14" s="24">
        <v>246744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4" t="s">
        <v>70</v>
      </c>
      <c r="B15" s="22" t="s">
        <v>183</v>
      </c>
      <c r="C15" s="22" t="s">
        <v>184</v>
      </c>
      <c r="D15" s="22" t="s">
        <v>89</v>
      </c>
      <c r="E15" s="22" t="s">
        <v>150</v>
      </c>
      <c r="F15" s="22" t="s">
        <v>189</v>
      </c>
      <c r="G15" s="22" t="s">
        <v>190</v>
      </c>
      <c r="H15" s="24">
        <v>18436</v>
      </c>
      <c r="I15" s="24">
        <v>18436</v>
      </c>
      <c r="J15" s="24"/>
      <c r="K15" s="24"/>
      <c r="L15" s="24">
        <v>18436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4" t="s">
        <v>70</v>
      </c>
      <c r="B16" s="22" t="s">
        <v>191</v>
      </c>
      <c r="C16" s="22" t="s">
        <v>192</v>
      </c>
      <c r="D16" s="22" t="s">
        <v>89</v>
      </c>
      <c r="E16" s="22" t="s">
        <v>150</v>
      </c>
      <c r="F16" s="22" t="s">
        <v>189</v>
      </c>
      <c r="G16" s="22" t="s">
        <v>190</v>
      </c>
      <c r="H16" s="24">
        <v>99240</v>
      </c>
      <c r="I16" s="24">
        <v>99240</v>
      </c>
      <c r="J16" s="24"/>
      <c r="K16" s="24"/>
      <c r="L16" s="24">
        <v>99240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4" t="s">
        <v>70</v>
      </c>
      <c r="B17" s="22" t="s">
        <v>193</v>
      </c>
      <c r="C17" s="22" t="s">
        <v>194</v>
      </c>
      <c r="D17" s="22" t="s">
        <v>87</v>
      </c>
      <c r="E17" s="22" t="s">
        <v>148</v>
      </c>
      <c r="F17" s="22" t="s">
        <v>195</v>
      </c>
      <c r="G17" s="22" t="s">
        <v>196</v>
      </c>
      <c r="H17" s="24">
        <v>90754.56</v>
      </c>
      <c r="I17" s="24">
        <v>90754.56</v>
      </c>
      <c r="J17" s="24"/>
      <c r="K17" s="24"/>
      <c r="L17" s="24">
        <v>90754.56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4" t="s">
        <v>70</v>
      </c>
      <c r="B18" s="22" t="s">
        <v>193</v>
      </c>
      <c r="C18" s="22" t="s">
        <v>194</v>
      </c>
      <c r="D18" s="22" t="s">
        <v>197</v>
      </c>
      <c r="E18" s="22" t="s">
        <v>198</v>
      </c>
      <c r="F18" s="22" t="s">
        <v>199</v>
      </c>
      <c r="G18" s="22" t="s">
        <v>200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4" t="s">
        <v>70</v>
      </c>
      <c r="B19" s="22" t="s">
        <v>193</v>
      </c>
      <c r="C19" s="22" t="s">
        <v>194</v>
      </c>
      <c r="D19" s="22" t="s">
        <v>94</v>
      </c>
      <c r="E19" s="22" t="s">
        <v>153</v>
      </c>
      <c r="F19" s="22" t="s">
        <v>201</v>
      </c>
      <c r="G19" s="22" t="s">
        <v>202</v>
      </c>
      <c r="H19" s="24">
        <v>40272.34</v>
      </c>
      <c r="I19" s="24">
        <v>40272.34</v>
      </c>
      <c r="J19" s="24"/>
      <c r="K19" s="24"/>
      <c r="L19" s="24">
        <v>40272.34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4" t="s">
        <v>70</v>
      </c>
      <c r="B20" s="22" t="s">
        <v>193</v>
      </c>
      <c r="C20" s="22" t="s">
        <v>194</v>
      </c>
      <c r="D20" s="22" t="s">
        <v>203</v>
      </c>
      <c r="E20" s="22" t="s">
        <v>204</v>
      </c>
      <c r="F20" s="22" t="s">
        <v>201</v>
      </c>
      <c r="G20" s="22" t="s">
        <v>202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4" t="s">
        <v>70</v>
      </c>
      <c r="B21" s="22" t="s">
        <v>193</v>
      </c>
      <c r="C21" s="22" t="s">
        <v>194</v>
      </c>
      <c r="D21" s="22" t="s">
        <v>205</v>
      </c>
      <c r="E21" s="22" t="s">
        <v>206</v>
      </c>
      <c r="F21" s="22" t="s">
        <v>207</v>
      </c>
      <c r="G21" s="22" t="s">
        <v>208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4" t="s">
        <v>70</v>
      </c>
      <c r="B22" s="22" t="s">
        <v>193</v>
      </c>
      <c r="C22" s="22" t="s">
        <v>194</v>
      </c>
      <c r="D22" s="22" t="s">
        <v>95</v>
      </c>
      <c r="E22" s="22" t="s">
        <v>154</v>
      </c>
      <c r="F22" s="22" t="s">
        <v>209</v>
      </c>
      <c r="G22" s="22" t="s">
        <v>210</v>
      </c>
      <c r="H22" s="24">
        <v>1140</v>
      </c>
      <c r="I22" s="24">
        <v>1140</v>
      </c>
      <c r="J22" s="24"/>
      <c r="K22" s="24"/>
      <c r="L22" s="24">
        <v>1140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4" t="s">
        <v>70</v>
      </c>
      <c r="B23" s="22" t="s">
        <v>193</v>
      </c>
      <c r="C23" s="22" t="s">
        <v>194</v>
      </c>
      <c r="D23" s="22" t="s">
        <v>95</v>
      </c>
      <c r="E23" s="22" t="s">
        <v>154</v>
      </c>
      <c r="F23" s="22" t="s">
        <v>209</v>
      </c>
      <c r="G23" s="22" t="s">
        <v>210</v>
      </c>
      <c r="H23" s="24">
        <v>1134.43</v>
      </c>
      <c r="I23" s="24">
        <v>1134.43</v>
      </c>
      <c r="J23" s="24"/>
      <c r="K23" s="24"/>
      <c r="L23" s="24">
        <v>1134.43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4" t="s">
        <v>70</v>
      </c>
      <c r="B24" s="22" t="s">
        <v>211</v>
      </c>
      <c r="C24" s="22" t="s">
        <v>156</v>
      </c>
      <c r="D24" s="22" t="s">
        <v>99</v>
      </c>
      <c r="E24" s="22" t="s">
        <v>156</v>
      </c>
      <c r="F24" s="22" t="s">
        <v>212</v>
      </c>
      <c r="G24" s="22" t="s">
        <v>156</v>
      </c>
      <c r="H24" s="24">
        <v>68065.92</v>
      </c>
      <c r="I24" s="24">
        <v>68065.92</v>
      </c>
      <c r="J24" s="24"/>
      <c r="K24" s="24"/>
      <c r="L24" s="24">
        <v>68065.92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4" t="s">
        <v>70</v>
      </c>
      <c r="B25" s="22" t="s">
        <v>213</v>
      </c>
      <c r="C25" s="22" t="s">
        <v>214</v>
      </c>
      <c r="D25" s="22" t="s">
        <v>89</v>
      </c>
      <c r="E25" s="22" t="s">
        <v>150</v>
      </c>
      <c r="F25" s="22" t="s">
        <v>215</v>
      </c>
      <c r="G25" s="22" t="s">
        <v>216</v>
      </c>
      <c r="H25" s="24">
        <v>900</v>
      </c>
      <c r="I25" s="24">
        <v>900</v>
      </c>
      <c r="J25" s="24"/>
      <c r="K25" s="24"/>
      <c r="L25" s="24">
        <v>900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4" t="s">
        <v>70</v>
      </c>
      <c r="B26" s="22" t="s">
        <v>213</v>
      </c>
      <c r="C26" s="22" t="s">
        <v>214</v>
      </c>
      <c r="D26" s="22" t="s">
        <v>89</v>
      </c>
      <c r="E26" s="22" t="s">
        <v>150</v>
      </c>
      <c r="F26" s="22" t="s">
        <v>217</v>
      </c>
      <c r="G26" s="22" t="s">
        <v>218</v>
      </c>
      <c r="H26" s="24">
        <v>2500</v>
      </c>
      <c r="I26" s="24">
        <v>2500</v>
      </c>
      <c r="J26" s="24"/>
      <c r="K26" s="24"/>
      <c r="L26" s="24">
        <v>2500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4" t="s">
        <v>70</v>
      </c>
      <c r="B27" s="22" t="s">
        <v>219</v>
      </c>
      <c r="C27" s="22" t="s">
        <v>220</v>
      </c>
      <c r="D27" s="22" t="s">
        <v>89</v>
      </c>
      <c r="E27" s="22" t="s">
        <v>150</v>
      </c>
      <c r="F27" s="22" t="s">
        <v>221</v>
      </c>
      <c r="G27" s="22" t="s">
        <v>162</v>
      </c>
      <c r="H27" s="24">
        <v>1500</v>
      </c>
      <c r="I27" s="24">
        <v>1500</v>
      </c>
      <c r="J27" s="24"/>
      <c r="K27" s="24"/>
      <c r="L27" s="24">
        <v>1500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4" t="s">
        <v>70</v>
      </c>
      <c r="B28" s="22" t="s">
        <v>213</v>
      </c>
      <c r="C28" s="22" t="s">
        <v>214</v>
      </c>
      <c r="D28" s="22" t="s">
        <v>89</v>
      </c>
      <c r="E28" s="22" t="s">
        <v>150</v>
      </c>
      <c r="F28" s="22" t="s">
        <v>222</v>
      </c>
      <c r="G28" s="22" t="s">
        <v>223</v>
      </c>
      <c r="H28" s="24">
        <v>4000</v>
      </c>
      <c r="I28" s="24">
        <v>4000</v>
      </c>
      <c r="J28" s="24"/>
      <c r="K28" s="24"/>
      <c r="L28" s="24">
        <v>4000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4" t="s">
        <v>70</v>
      </c>
      <c r="B29" s="22" t="s">
        <v>213</v>
      </c>
      <c r="C29" s="22" t="s">
        <v>214</v>
      </c>
      <c r="D29" s="22" t="s">
        <v>89</v>
      </c>
      <c r="E29" s="22" t="s">
        <v>150</v>
      </c>
      <c r="F29" s="22" t="s">
        <v>224</v>
      </c>
      <c r="G29" s="22" t="s">
        <v>225</v>
      </c>
      <c r="H29" s="24">
        <v>2500</v>
      </c>
      <c r="I29" s="24">
        <v>2500</v>
      </c>
      <c r="J29" s="24"/>
      <c r="K29" s="24"/>
      <c r="L29" s="24">
        <v>2500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4" t="s">
        <v>70</v>
      </c>
      <c r="B30" s="22" t="s">
        <v>213</v>
      </c>
      <c r="C30" s="22" t="s">
        <v>214</v>
      </c>
      <c r="D30" s="22" t="s">
        <v>89</v>
      </c>
      <c r="E30" s="22" t="s">
        <v>150</v>
      </c>
      <c r="F30" s="22" t="s">
        <v>226</v>
      </c>
      <c r="G30" s="22" t="s">
        <v>227</v>
      </c>
      <c r="H30" s="24">
        <v>6100</v>
      </c>
      <c r="I30" s="24">
        <v>6100</v>
      </c>
      <c r="J30" s="24"/>
      <c r="K30" s="24"/>
      <c r="L30" s="24">
        <v>6100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4" t="s">
        <v>70</v>
      </c>
      <c r="B31" s="22" t="s">
        <v>228</v>
      </c>
      <c r="C31" s="22" t="s">
        <v>229</v>
      </c>
      <c r="D31" s="22" t="s">
        <v>89</v>
      </c>
      <c r="E31" s="22" t="s">
        <v>150</v>
      </c>
      <c r="F31" s="22" t="s">
        <v>230</v>
      </c>
      <c r="G31" s="22" t="s">
        <v>229</v>
      </c>
      <c r="H31" s="24">
        <v>9359.52</v>
      </c>
      <c r="I31" s="24">
        <v>9359.52</v>
      </c>
      <c r="J31" s="24"/>
      <c r="K31" s="24"/>
      <c r="L31" s="24">
        <v>9359.52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4" t="s">
        <v>70</v>
      </c>
      <c r="B32" s="22" t="s">
        <v>231</v>
      </c>
      <c r="C32" s="22" t="s">
        <v>232</v>
      </c>
      <c r="D32" s="22" t="s">
        <v>89</v>
      </c>
      <c r="E32" s="22" t="s">
        <v>150</v>
      </c>
      <c r="F32" s="22" t="s">
        <v>233</v>
      </c>
      <c r="G32" s="22" t="s">
        <v>232</v>
      </c>
      <c r="H32" s="24">
        <v>20000</v>
      </c>
      <c r="I32" s="24">
        <v>20000</v>
      </c>
      <c r="J32" s="24"/>
      <c r="K32" s="24"/>
      <c r="L32" s="24">
        <v>20000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4" t="s">
        <v>70</v>
      </c>
      <c r="B33" s="22" t="s">
        <v>234</v>
      </c>
      <c r="C33" s="22" t="s">
        <v>235</v>
      </c>
      <c r="D33" s="22" t="s">
        <v>89</v>
      </c>
      <c r="E33" s="22" t="s">
        <v>150</v>
      </c>
      <c r="F33" s="22" t="s">
        <v>236</v>
      </c>
      <c r="G33" s="22" t="s">
        <v>237</v>
      </c>
      <c r="H33" s="24">
        <v>45000</v>
      </c>
      <c r="I33" s="24">
        <v>45000</v>
      </c>
      <c r="J33" s="24"/>
      <c r="K33" s="24"/>
      <c r="L33" s="24">
        <v>45000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4" t="s">
        <v>70</v>
      </c>
      <c r="B34" s="22" t="s">
        <v>238</v>
      </c>
      <c r="C34" s="22" t="s">
        <v>239</v>
      </c>
      <c r="D34" s="22" t="s">
        <v>89</v>
      </c>
      <c r="E34" s="22" t="s">
        <v>150</v>
      </c>
      <c r="F34" s="22" t="s">
        <v>240</v>
      </c>
      <c r="G34" s="22" t="s">
        <v>241</v>
      </c>
      <c r="H34" s="24">
        <v>6738.43</v>
      </c>
      <c r="I34" s="24">
        <v>6738.43</v>
      </c>
      <c r="J34" s="24"/>
      <c r="K34" s="24"/>
      <c r="L34" s="24">
        <v>6738.43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4" t="s">
        <v>70</v>
      </c>
      <c r="B35" s="22" t="s">
        <v>193</v>
      </c>
      <c r="C35" s="22" t="s">
        <v>194</v>
      </c>
      <c r="D35" s="22" t="s">
        <v>94</v>
      </c>
      <c r="E35" s="22" t="s">
        <v>153</v>
      </c>
      <c r="F35" s="22" t="s">
        <v>242</v>
      </c>
      <c r="G35" s="22" t="s">
        <v>243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36" t="s">
        <v>100</v>
      </c>
      <c r="B36" s="135"/>
      <c r="C36" s="135"/>
      <c r="D36" s="135"/>
      <c r="E36" s="135"/>
      <c r="F36" s="135"/>
      <c r="G36" s="136"/>
      <c r="H36" s="24">
        <v>945017.2</v>
      </c>
      <c r="I36" s="24">
        <v>945017.2</v>
      </c>
      <c r="J36" s="24"/>
      <c r="K36" s="24"/>
      <c r="L36" s="24">
        <v>945017.2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</sheetData>
  <mergeCells count="30">
    <mergeCell ref="A3:W3"/>
    <mergeCell ref="A4:G4"/>
    <mergeCell ref="H5:W5"/>
    <mergeCell ref="I6:M6"/>
    <mergeCell ref="N6:P6"/>
    <mergeCell ref="R6:W6"/>
    <mergeCell ref="A36:G3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I13" sqref="I13"/>
    </sheetView>
  </sheetViews>
  <sheetFormatPr defaultColWidth="9.13541666666667" defaultRowHeight="14.25" customHeight="1"/>
  <cols>
    <col min="1" max="1" width="12.4166666666667" customWidth="1"/>
    <col min="2" max="2" width="30.4479166666667" customWidth="1"/>
    <col min="3" max="3" width="32.8541666666667" customWidth="1"/>
    <col min="4" max="4" width="23.8541666666667" customWidth="1"/>
    <col min="5" max="5" width="11.1354166666667" customWidth="1"/>
    <col min="6" max="6" width="17.7083333333333" customWidth="1"/>
    <col min="7" max="7" width="9.85416666666667" customWidth="1"/>
    <col min="8" max="8" width="17.7083333333333" customWidth="1"/>
    <col min="9" max="21" width="19.1354166666667" customWidth="1"/>
    <col min="22" max="23" width="19.281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244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"单位名称："&amp;"耿马傣族佤族自治县红十字会"</f>
        <v>单位名称：耿马傣族佤族自治县红十字会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158</v>
      </c>
    </row>
    <row r="5" ht="18.75" customHeight="1" spans="1:23">
      <c r="A5" s="11" t="s">
        <v>245</v>
      </c>
      <c r="B5" s="12" t="s">
        <v>167</v>
      </c>
      <c r="C5" s="11" t="s">
        <v>168</v>
      </c>
      <c r="D5" s="11" t="s">
        <v>246</v>
      </c>
      <c r="E5" s="12" t="s">
        <v>169</v>
      </c>
      <c r="F5" s="12" t="s">
        <v>170</v>
      </c>
      <c r="G5" s="12" t="s">
        <v>247</v>
      </c>
      <c r="H5" s="12" t="s">
        <v>248</v>
      </c>
      <c r="I5" s="32" t="s">
        <v>55</v>
      </c>
      <c r="J5" s="13" t="s">
        <v>249</v>
      </c>
      <c r="K5" s="14"/>
      <c r="L5" s="14"/>
      <c r="M5" s="15"/>
      <c r="N5" s="13" t="s">
        <v>175</v>
      </c>
      <c r="O5" s="14"/>
      <c r="P5" s="15"/>
      <c r="Q5" s="12" t="s">
        <v>61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58</v>
      </c>
      <c r="K6" s="124"/>
      <c r="L6" s="12" t="s">
        <v>59</v>
      </c>
      <c r="M6" s="12" t="s">
        <v>60</v>
      </c>
      <c r="N6" s="12" t="s">
        <v>58</v>
      </c>
      <c r="O6" s="12" t="s">
        <v>59</v>
      </c>
      <c r="P6" s="12" t="s">
        <v>60</v>
      </c>
      <c r="Q6" s="17"/>
      <c r="R6" s="12" t="s">
        <v>57</v>
      </c>
      <c r="S6" s="11" t="s">
        <v>64</v>
      </c>
      <c r="T6" s="11" t="s">
        <v>181</v>
      </c>
      <c r="U6" s="11" t="s">
        <v>66</v>
      </c>
      <c r="V6" s="11" t="s">
        <v>67</v>
      </c>
      <c r="W6" s="11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57</v>
      </c>
      <c r="K7" s="96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57</v>
      </c>
      <c r="K8" s="48" t="s">
        <v>250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251</v>
      </c>
      <c r="D10" s="22"/>
      <c r="E10" s="22"/>
      <c r="F10" s="22"/>
      <c r="G10" s="22"/>
      <c r="H10" s="22"/>
      <c r="I10" s="24">
        <v>50000</v>
      </c>
      <c r="J10" s="24">
        <v>50000</v>
      </c>
      <c r="K10" s="24">
        <v>50000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2" t="s">
        <v>252</v>
      </c>
      <c r="B11" s="122" t="s">
        <v>253</v>
      </c>
      <c r="C11" s="22" t="s">
        <v>251</v>
      </c>
      <c r="D11" s="122" t="s">
        <v>70</v>
      </c>
      <c r="E11" s="122" t="s">
        <v>90</v>
      </c>
      <c r="F11" s="122" t="s">
        <v>151</v>
      </c>
      <c r="G11" s="122" t="s">
        <v>226</v>
      </c>
      <c r="H11" s="122" t="s">
        <v>227</v>
      </c>
      <c r="I11" s="24">
        <v>13000</v>
      </c>
      <c r="J11" s="24">
        <v>13000</v>
      </c>
      <c r="K11" s="24">
        <v>13000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2" t="s">
        <v>252</v>
      </c>
      <c r="B12" s="122" t="s">
        <v>253</v>
      </c>
      <c r="C12" s="22" t="s">
        <v>251</v>
      </c>
      <c r="D12" s="122" t="s">
        <v>70</v>
      </c>
      <c r="E12" s="122" t="s">
        <v>90</v>
      </c>
      <c r="F12" s="122" t="s">
        <v>151</v>
      </c>
      <c r="G12" s="122" t="s">
        <v>224</v>
      </c>
      <c r="H12" s="122" t="s">
        <v>225</v>
      </c>
      <c r="I12" s="24">
        <v>15000</v>
      </c>
      <c r="J12" s="24">
        <v>15000</v>
      </c>
      <c r="K12" s="24">
        <v>15000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2" t="s">
        <v>252</v>
      </c>
      <c r="B13" s="122" t="s">
        <v>253</v>
      </c>
      <c r="C13" s="22" t="s">
        <v>251</v>
      </c>
      <c r="D13" s="122" t="s">
        <v>70</v>
      </c>
      <c r="E13" s="122" t="s">
        <v>90</v>
      </c>
      <c r="F13" s="122" t="s">
        <v>151</v>
      </c>
      <c r="G13" s="122" t="s">
        <v>254</v>
      </c>
      <c r="H13" s="122" t="s">
        <v>255</v>
      </c>
      <c r="I13" s="24">
        <v>22000</v>
      </c>
      <c r="J13" s="24">
        <v>22000</v>
      </c>
      <c r="K13" s="24">
        <v>22000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36" t="s">
        <v>100</v>
      </c>
      <c r="B14" s="37"/>
      <c r="C14" s="37"/>
      <c r="D14" s="37"/>
      <c r="E14" s="37"/>
      <c r="F14" s="37"/>
      <c r="G14" s="37"/>
      <c r="H14" s="38"/>
      <c r="I14" s="24">
        <v>50000</v>
      </c>
      <c r="J14" s="24">
        <v>50000</v>
      </c>
      <c r="K14" s="24">
        <v>50000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22"/>
  <sheetViews>
    <sheetView showZeros="0" workbookViewId="0">
      <pane ySplit="1" topLeftCell="A2" activePane="bottomLeft" state="frozen"/>
      <selection/>
      <selection pane="bottomLeft" activeCell="B9" sqref="B9:B22"/>
    </sheetView>
  </sheetViews>
  <sheetFormatPr defaultColWidth="9.13541666666667" defaultRowHeight="12" customHeight="1"/>
  <cols>
    <col min="1" max="1" width="34.28125" customWidth="1"/>
    <col min="2" max="2" width="48" customWidth="1"/>
    <col min="3" max="5" width="18.28125" customWidth="1"/>
    <col min="6" max="6" width="12" customWidth="1"/>
    <col min="7" max="7" width="17" customWidth="1"/>
    <col min="8" max="9" width="12" customWidth="1"/>
    <col min="10" max="10" width="27.57291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8" t="s">
        <v>256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"单位名称："&amp;"耿马傣族佤族自治县红十字会"</f>
        <v>单位名称：耿马傣族佤族自治县红十字会</v>
      </c>
      <c r="B4" s="4"/>
      <c r="C4" s="4"/>
      <c r="D4" s="4"/>
      <c r="E4" s="4"/>
      <c r="F4" s="54"/>
      <c r="G4" s="4"/>
      <c r="H4" s="54"/>
    </row>
    <row r="5" ht="18.75" customHeight="1" spans="1:10">
      <c r="A5" s="48" t="s">
        <v>257</v>
      </c>
      <c r="B5" s="48" t="s">
        <v>258</v>
      </c>
      <c r="C5" s="48" t="s">
        <v>259</v>
      </c>
      <c r="D5" s="48" t="s">
        <v>260</v>
      </c>
      <c r="E5" s="48" t="s">
        <v>261</v>
      </c>
      <c r="F5" s="55" t="s">
        <v>262</v>
      </c>
      <c r="G5" s="48" t="s">
        <v>263</v>
      </c>
      <c r="H5" s="55" t="s">
        <v>264</v>
      </c>
      <c r="I5" s="55" t="s">
        <v>265</v>
      </c>
      <c r="J5" s="48" t="s">
        <v>266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5" t="s">
        <v>70</v>
      </c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119" t="s">
        <v>70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08" t="s">
        <v>251</v>
      </c>
      <c r="B9" s="22" t="s">
        <v>267</v>
      </c>
      <c r="C9" s="22" t="s">
        <v>268</v>
      </c>
      <c r="D9" s="22" t="s">
        <v>269</v>
      </c>
      <c r="E9" s="35" t="s">
        <v>270</v>
      </c>
      <c r="F9" s="22" t="s">
        <v>271</v>
      </c>
      <c r="G9" s="35" t="s">
        <v>272</v>
      </c>
      <c r="H9" s="22" t="s">
        <v>273</v>
      </c>
      <c r="I9" s="22" t="s">
        <v>274</v>
      </c>
      <c r="J9" s="35" t="s">
        <v>275</v>
      </c>
    </row>
    <row r="10" ht="18.75" customHeight="1" spans="1:10">
      <c r="A10" s="208" t="s">
        <v>251</v>
      </c>
      <c r="B10" s="22" t="s">
        <v>276</v>
      </c>
      <c r="C10" s="22" t="s">
        <v>268</v>
      </c>
      <c r="D10" s="22" t="s">
        <v>269</v>
      </c>
      <c r="E10" s="35" t="s">
        <v>277</v>
      </c>
      <c r="F10" s="22" t="s">
        <v>271</v>
      </c>
      <c r="G10" s="35" t="s">
        <v>278</v>
      </c>
      <c r="H10" s="22" t="s">
        <v>279</v>
      </c>
      <c r="I10" s="22" t="s">
        <v>274</v>
      </c>
      <c r="J10" s="35" t="s">
        <v>280</v>
      </c>
    </row>
    <row r="11" ht="18.75" customHeight="1" spans="1:10">
      <c r="A11" s="208" t="s">
        <v>251</v>
      </c>
      <c r="B11" s="22" t="s">
        <v>276</v>
      </c>
      <c r="C11" s="22" t="s">
        <v>268</v>
      </c>
      <c r="D11" s="22" t="s">
        <v>269</v>
      </c>
      <c r="E11" s="35" t="s">
        <v>281</v>
      </c>
      <c r="F11" s="22" t="s">
        <v>271</v>
      </c>
      <c r="G11" s="35" t="s">
        <v>282</v>
      </c>
      <c r="H11" s="22" t="s">
        <v>283</v>
      </c>
      <c r="I11" s="22" t="s">
        <v>274</v>
      </c>
      <c r="J11" s="35" t="s">
        <v>284</v>
      </c>
    </row>
    <row r="12" ht="18.75" customHeight="1" spans="1:10">
      <c r="A12" s="208" t="s">
        <v>251</v>
      </c>
      <c r="B12" s="22" t="s">
        <v>276</v>
      </c>
      <c r="C12" s="22" t="s">
        <v>268</v>
      </c>
      <c r="D12" s="22" t="s">
        <v>269</v>
      </c>
      <c r="E12" s="35" t="s">
        <v>285</v>
      </c>
      <c r="F12" s="22" t="s">
        <v>271</v>
      </c>
      <c r="G12" s="35" t="s">
        <v>286</v>
      </c>
      <c r="H12" s="22" t="s">
        <v>287</v>
      </c>
      <c r="I12" s="22" t="s">
        <v>274</v>
      </c>
      <c r="J12" s="35" t="s">
        <v>288</v>
      </c>
    </row>
    <row r="13" ht="18.75" customHeight="1" spans="1:10">
      <c r="A13" s="208" t="s">
        <v>251</v>
      </c>
      <c r="B13" s="22" t="s">
        <v>276</v>
      </c>
      <c r="C13" s="22" t="s">
        <v>268</v>
      </c>
      <c r="D13" s="22" t="s">
        <v>269</v>
      </c>
      <c r="E13" s="35" t="s">
        <v>289</v>
      </c>
      <c r="F13" s="22" t="s">
        <v>271</v>
      </c>
      <c r="G13" s="35" t="s">
        <v>290</v>
      </c>
      <c r="H13" s="22" t="s">
        <v>283</v>
      </c>
      <c r="I13" s="22" t="s">
        <v>274</v>
      </c>
      <c r="J13" s="35" t="s">
        <v>291</v>
      </c>
    </row>
    <row r="14" ht="18.75" customHeight="1" spans="1:10">
      <c r="A14" s="208" t="s">
        <v>251</v>
      </c>
      <c r="B14" s="22" t="s">
        <v>276</v>
      </c>
      <c r="C14" s="22" t="s">
        <v>268</v>
      </c>
      <c r="D14" s="22" t="s">
        <v>269</v>
      </c>
      <c r="E14" s="35" t="s">
        <v>292</v>
      </c>
      <c r="F14" s="22" t="s">
        <v>271</v>
      </c>
      <c r="G14" s="35" t="s">
        <v>293</v>
      </c>
      <c r="H14" s="22" t="s">
        <v>273</v>
      </c>
      <c r="I14" s="22" t="s">
        <v>274</v>
      </c>
      <c r="J14" s="35" t="s">
        <v>294</v>
      </c>
    </row>
    <row r="15" ht="18.75" customHeight="1" spans="1:10">
      <c r="A15" s="208" t="s">
        <v>251</v>
      </c>
      <c r="B15" s="22" t="s">
        <v>276</v>
      </c>
      <c r="C15" s="22" t="s">
        <v>268</v>
      </c>
      <c r="D15" s="22" t="s">
        <v>295</v>
      </c>
      <c r="E15" s="35" t="s">
        <v>296</v>
      </c>
      <c r="F15" s="22" t="s">
        <v>271</v>
      </c>
      <c r="G15" s="35" t="s">
        <v>297</v>
      </c>
      <c r="H15" s="22" t="s">
        <v>298</v>
      </c>
      <c r="I15" s="22" t="s">
        <v>274</v>
      </c>
      <c r="J15" s="35" t="s">
        <v>299</v>
      </c>
    </row>
    <row r="16" ht="18.75" customHeight="1" spans="1:10">
      <c r="A16" s="208" t="s">
        <v>251</v>
      </c>
      <c r="B16" s="22" t="s">
        <v>276</v>
      </c>
      <c r="C16" s="22" t="s">
        <v>268</v>
      </c>
      <c r="D16" s="22" t="s">
        <v>300</v>
      </c>
      <c r="E16" s="35" t="s">
        <v>301</v>
      </c>
      <c r="F16" s="22" t="s">
        <v>271</v>
      </c>
      <c r="G16" s="35" t="s">
        <v>302</v>
      </c>
      <c r="H16" s="22" t="s">
        <v>303</v>
      </c>
      <c r="I16" s="22" t="s">
        <v>274</v>
      </c>
      <c r="J16" s="35" t="s">
        <v>304</v>
      </c>
    </row>
    <row r="17" ht="18.75" customHeight="1" spans="1:10">
      <c r="A17" s="208" t="s">
        <v>251</v>
      </c>
      <c r="B17" s="22" t="s">
        <v>276</v>
      </c>
      <c r="C17" s="22" t="s">
        <v>268</v>
      </c>
      <c r="D17" s="22" t="s">
        <v>305</v>
      </c>
      <c r="E17" s="35" t="s">
        <v>306</v>
      </c>
      <c r="F17" s="22" t="s">
        <v>271</v>
      </c>
      <c r="G17" s="35" t="s">
        <v>307</v>
      </c>
      <c r="H17" s="22" t="s">
        <v>308</v>
      </c>
      <c r="I17" s="22" t="s">
        <v>274</v>
      </c>
      <c r="J17" s="35" t="s">
        <v>309</v>
      </c>
    </row>
    <row r="18" ht="18.75" customHeight="1" spans="1:10">
      <c r="A18" s="208" t="s">
        <v>251</v>
      </c>
      <c r="B18" s="22" t="s">
        <v>276</v>
      </c>
      <c r="C18" s="22" t="s">
        <v>310</v>
      </c>
      <c r="D18" s="22" t="s">
        <v>311</v>
      </c>
      <c r="E18" s="35" t="s">
        <v>312</v>
      </c>
      <c r="F18" s="22" t="s">
        <v>313</v>
      </c>
      <c r="G18" s="35" t="s">
        <v>314</v>
      </c>
      <c r="H18" s="22"/>
      <c r="I18" s="22" t="s">
        <v>315</v>
      </c>
      <c r="J18" s="35" t="s">
        <v>316</v>
      </c>
    </row>
    <row r="19" ht="18.75" customHeight="1" spans="1:10">
      <c r="A19" s="208" t="s">
        <v>251</v>
      </c>
      <c r="B19" s="22" t="s">
        <v>276</v>
      </c>
      <c r="C19" s="22" t="s">
        <v>310</v>
      </c>
      <c r="D19" s="22" t="s">
        <v>311</v>
      </c>
      <c r="E19" s="35" t="s">
        <v>317</v>
      </c>
      <c r="F19" s="22" t="s">
        <v>318</v>
      </c>
      <c r="G19" s="35" t="s">
        <v>319</v>
      </c>
      <c r="H19" s="22" t="s">
        <v>283</v>
      </c>
      <c r="I19" s="22" t="s">
        <v>274</v>
      </c>
      <c r="J19" s="35" t="s">
        <v>320</v>
      </c>
    </row>
    <row r="20" ht="18.75" customHeight="1" spans="1:10">
      <c r="A20" s="208" t="s">
        <v>251</v>
      </c>
      <c r="B20" s="22" t="s">
        <v>276</v>
      </c>
      <c r="C20" s="22" t="s">
        <v>310</v>
      </c>
      <c r="D20" s="22" t="s">
        <v>311</v>
      </c>
      <c r="E20" s="35" t="s">
        <v>321</v>
      </c>
      <c r="F20" s="22" t="s">
        <v>313</v>
      </c>
      <c r="G20" s="35" t="s">
        <v>314</v>
      </c>
      <c r="H20" s="22" t="s">
        <v>322</v>
      </c>
      <c r="I20" s="22" t="s">
        <v>315</v>
      </c>
      <c r="J20" s="35" t="s">
        <v>323</v>
      </c>
    </row>
    <row r="21" ht="18.75" customHeight="1" spans="1:10">
      <c r="A21" s="208" t="s">
        <v>251</v>
      </c>
      <c r="B21" s="22" t="s">
        <v>276</v>
      </c>
      <c r="C21" s="22" t="s">
        <v>324</v>
      </c>
      <c r="D21" s="22" t="s">
        <v>325</v>
      </c>
      <c r="E21" s="35" t="s">
        <v>326</v>
      </c>
      <c r="F21" s="22" t="s">
        <v>271</v>
      </c>
      <c r="G21" s="35" t="s">
        <v>297</v>
      </c>
      <c r="H21" s="22" t="s">
        <v>298</v>
      </c>
      <c r="I21" s="22" t="s">
        <v>274</v>
      </c>
      <c r="J21" s="35" t="s">
        <v>327</v>
      </c>
    </row>
    <row r="22" ht="18.75" customHeight="1" spans="1:10">
      <c r="A22" s="208" t="s">
        <v>251</v>
      </c>
      <c r="B22" s="22" t="s">
        <v>276</v>
      </c>
      <c r="C22" s="22" t="s">
        <v>324</v>
      </c>
      <c r="D22" s="22" t="s">
        <v>325</v>
      </c>
      <c r="E22" s="35" t="s">
        <v>328</v>
      </c>
      <c r="F22" s="22" t="s">
        <v>271</v>
      </c>
      <c r="G22" s="35" t="s">
        <v>329</v>
      </c>
      <c r="H22" s="22" t="s">
        <v>298</v>
      </c>
      <c r="I22" s="22" t="s">
        <v>274</v>
      </c>
      <c r="J22" s="35" t="s">
        <v>330</v>
      </c>
    </row>
  </sheetData>
  <mergeCells count="4">
    <mergeCell ref="A3:J3"/>
    <mergeCell ref="A4:H4"/>
    <mergeCell ref="A9:A22"/>
    <mergeCell ref="B9:B22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3541666666667" defaultRowHeight="14.25" customHeight="1" outlineLevelCol="5"/>
  <cols>
    <col min="1" max="1" width="32.1354166666667" customWidth="1"/>
    <col min="2" max="2" width="16.8541666666667" customWidth="1"/>
    <col min="3" max="3" width="32.1354166666667" customWidth="1"/>
    <col min="4" max="6" width="28.5729166666667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1" t="s">
        <v>331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332</v>
      </c>
      <c r="C3" s="106"/>
      <c r="D3" s="107"/>
      <c r="E3" s="107"/>
      <c r="F3" s="107"/>
    </row>
    <row r="4" ht="18.75" customHeight="1" spans="1:6">
      <c r="A4" s="8" t="str">
        <f>"单位名称："&amp;"耿马傣族佤族自治县红十字会"</f>
        <v>单位名称：耿马傣族佤族自治县红十字会</v>
      </c>
      <c r="B4" s="8" t="s">
        <v>333</v>
      </c>
      <c r="C4" s="101"/>
      <c r="D4" s="103"/>
      <c r="E4" s="103"/>
      <c r="F4" s="41" t="s">
        <v>1</v>
      </c>
    </row>
    <row r="5" ht="18.75" customHeight="1" spans="1:6">
      <c r="A5" s="108" t="s">
        <v>166</v>
      </c>
      <c r="B5" s="109" t="s">
        <v>73</v>
      </c>
      <c r="C5" s="110" t="s">
        <v>74</v>
      </c>
      <c r="D5" s="14" t="s">
        <v>334</v>
      </c>
      <c r="E5" s="14"/>
      <c r="F5" s="15"/>
    </row>
    <row r="6" ht="18.75" customHeight="1" spans="1:6">
      <c r="A6" s="111"/>
      <c r="B6" s="112"/>
      <c r="C6" s="97"/>
      <c r="D6" s="96" t="s">
        <v>55</v>
      </c>
      <c r="E6" s="96" t="s">
        <v>75</v>
      </c>
      <c r="F6" s="96" t="s">
        <v>76</v>
      </c>
    </row>
    <row r="7" ht="18.75" customHeight="1" spans="1:6">
      <c r="A7" s="111">
        <v>1</v>
      </c>
      <c r="B7" s="113" t="s">
        <v>142</v>
      </c>
      <c r="C7" s="97">
        <v>3</v>
      </c>
      <c r="D7" s="96">
        <v>4</v>
      </c>
      <c r="E7" s="96">
        <v>5</v>
      </c>
      <c r="F7" s="96">
        <v>6</v>
      </c>
    </row>
    <row r="8" ht="18.75" customHeight="1" spans="1:6">
      <c r="A8" s="114"/>
      <c r="B8" s="84"/>
      <c r="C8" s="84"/>
      <c r="D8" s="24"/>
      <c r="E8" s="24"/>
      <c r="F8" s="24"/>
    </row>
    <row r="9" ht="18.75" customHeight="1" spans="1:6">
      <c r="A9" s="114"/>
      <c r="B9" s="84"/>
      <c r="C9" s="84"/>
      <c r="D9" s="24"/>
      <c r="E9" s="24"/>
      <c r="F9" s="24"/>
    </row>
    <row r="10" ht="18.75" customHeight="1" spans="1:6">
      <c r="A10" s="115" t="s">
        <v>100</v>
      </c>
      <c r="B10" s="116" t="s">
        <v>100</v>
      </c>
      <c r="C10" s="117" t="s">
        <v>100</v>
      </c>
      <c r="D10" s="24"/>
      <c r="E10" s="24"/>
      <c r="F10" s="24"/>
    </row>
    <row r="11" ht="19" customHeight="1" spans="1:1">
      <c r="A11" s="39" t="s">
        <v>335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541666666667" defaultRowHeight="14.25" customHeight="1"/>
  <cols>
    <col min="1" max="1" width="39.1354166666667" customWidth="1"/>
    <col min="2" max="2" width="21.7083333333333" customWidth="1"/>
    <col min="3" max="3" width="35.28125" customWidth="1"/>
    <col min="4" max="4" width="7.70833333333333" customWidth="1"/>
    <col min="5" max="5" width="10.28125" customWidth="1"/>
    <col min="6" max="17" width="16.5729166666667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336</v>
      </c>
    </row>
    <row r="3" ht="35.25" customHeight="1" spans="1:17">
      <c r="A3" s="60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3" t="str">
        <f>"单位名称："&amp;"耿马傣族佤族自治县红十字会"</f>
        <v>单位名称：耿马傣族佤族自治县红十字会</v>
      </c>
      <c r="B4" s="95"/>
      <c r="C4" s="95"/>
      <c r="D4" s="95"/>
      <c r="E4" s="95"/>
      <c r="F4" s="95"/>
      <c r="G4" s="95"/>
      <c r="H4" s="95"/>
      <c r="I4" s="95"/>
      <c r="J4" s="95"/>
      <c r="O4" s="65"/>
      <c r="P4" s="65"/>
      <c r="Q4" s="41" t="s">
        <v>158</v>
      </c>
    </row>
    <row r="5" ht="18.75" customHeight="1" spans="1:17">
      <c r="A5" s="12" t="s">
        <v>337</v>
      </c>
      <c r="B5" s="74" t="s">
        <v>338</v>
      </c>
      <c r="C5" s="74" t="s">
        <v>339</v>
      </c>
      <c r="D5" s="74" t="s">
        <v>340</v>
      </c>
      <c r="E5" s="74" t="s">
        <v>341</v>
      </c>
      <c r="F5" s="74" t="s">
        <v>342</v>
      </c>
      <c r="G5" s="46" t="s">
        <v>173</v>
      </c>
      <c r="H5" s="46"/>
      <c r="I5" s="46"/>
      <c r="J5" s="46"/>
      <c r="K5" s="76"/>
      <c r="L5" s="46"/>
      <c r="M5" s="46"/>
      <c r="N5" s="46"/>
      <c r="O5" s="66"/>
      <c r="P5" s="76"/>
      <c r="Q5" s="47"/>
    </row>
    <row r="6" ht="18.75" customHeight="1" spans="1:17">
      <c r="A6" s="17"/>
      <c r="B6" s="77"/>
      <c r="C6" s="77"/>
      <c r="D6" s="77"/>
      <c r="E6" s="77"/>
      <c r="F6" s="77"/>
      <c r="G6" s="77" t="s">
        <v>55</v>
      </c>
      <c r="H6" s="77" t="s">
        <v>58</v>
      </c>
      <c r="I6" s="77" t="s">
        <v>343</v>
      </c>
      <c r="J6" s="77" t="s">
        <v>344</v>
      </c>
      <c r="K6" s="78" t="s">
        <v>345</v>
      </c>
      <c r="L6" s="91" t="s">
        <v>78</v>
      </c>
      <c r="M6" s="91"/>
      <c r="N6" s="91"/>
      <c r="O6" s="92"/>
      <c r="P6" s="93"/>
      <c r="Q6" s="79"/>
    </row>
    <row r="7" ht="30" customHeight="1" spans="1:17">
      <c r="A7" s="19"/>
      <c r="B7" s="79"/>
      <c r="C7" s="79"/>
      <c r="D7" s="79"/>
      <c r="E7" s="79"/>
      <c r="F7" s="79"/>
      <c r="G7" s="79"/>
      <c r="H7" s="79" t="s">
        <v>57</v>
      </c>
      <c r="I7" s="79"/>
      <c r="J7" s="79"/>
      <c r="K7" s="80"/>
      <c r="L7" s="79" t="s">
        <v>57</v>
      </c>
      <c r="M7" s="79" t="s">
        <v>64</v>
      </c>
      <c r="N7" s="79" t="s">
        <v>181</v>
      </c>
      <c r="O7" s="94" t="s">
        <v>66</v>
      </c>
      <c r="P7" s="80" t="s">
        <v>67</v>
      </c>
      <c r="Q7" s="79" t="s">
        <v>68</v>
      </c>
    </row>
    <row r="8" ht="18.75" customHeight="1" spans="1:17">
      <c r="A8" s="34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7">
        <v>7</v>
      </c>
      <c r="H8" s="97">
        <v>8</v>
      </c>
      <c r="I8" s="97">
        <v>9</v>
      </c>
      <c r="J8" s="97">
        <v>10</v>
      </c>
      <c r="K8" s="97">
        <v>11</v>
      </c>
      <c r="L8" s="97">
        <v>12</v>
      </c>
      <c r="M8" s="97">
        <v>13</v>
      </c>
      <c r="N8" s="97">
        <v>14</v>
      </c>
      <c r="O8" s="97">
        <v>15</v>
      </c>
      <c r="P8" s="97">
        <v>16</v>
      </c>
      <c r="Q8" s="97">
        <v>17</v>
      </c>
    </row>
    <row r="9" ht="18.75" customHeight="1" spans="1:17">
      <c r="A9" s="82" t="s">
        <v>70</v>
      </c>
      <c r="B9" s="83"/>
      <c r="C9" s="83"/>
      <c r="D9" s="83"/>
      <c r="E9" s="98"/>
      <c r="F9" s="24">
        <v>19150</v>
      </c>
      <c r="G9" s="24">
        <v>19150</v>
      </c>
      <c r="H9" s="24">
        <v>19150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9" t="s">
        <v>70</v>
      </c>
      <c r="B10" s="83"/>
      <c r="C10" s="83"/>
      <c r="D10" s="83"/>
      <c r="E10" s="100"/>
      <c r="F10" s="24">
        <v>19150</v>
      </c>
      <c r="G10" s="24">
        <v>19150</v>
      </c>
      <c r="H10" s="24">
        <v>19150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2" t="str">
        <f t="shared" ref="A11:A13" si="0">"    "&amp;"公务用车运行维护费"</f>
        <v>    公务用车运行维护费</v>
      </c>
      <c r="B11" s="83" t="s">
        <v>346</v>
      </c>
      <c r="C11" s="83" t="s">
        <v>347</v>
      </c>
      <c r="D11" s="83" t="s">
        <v>348</v>
      </c>
      <c r="E11" s="100">
        <v>1</v>
      </c>
      <c r="F11" s="24">
        <v>7500</v>
      </c>
      <c r="G11" s="24">
        <v>7500</v>
      </c>
      <c r="H11" s="24">
        <v>7500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82" t="str">
        <f t="shared" si="0"/>
        <v>    公务用车运行维护费</v>
      </c>
      <c r="B12" s="83" t="s">
        <v>349</v>
      </c>
      <c r="C12" s="83" t="s">
        <v>350</v>
      </c>
      <c r="D12" s="83" t="s">
        <v>348</v>
      </c>
      <c r="E12" s="100">
        <v>1</v>
      </c>
      <c r="F12" s="24">
        <v>7500</v>
      </c>
      <c r="G12" s="24">
        <v>7500</v>
      </c>
      <c r="H12" s="24">
        <v>7500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82" t="str">
        <f t="shared" si="0"/>
        <v>    公务用车运行维护费</v>
      </c>
      <c r="B13" s="83" t="s">
        <v>351</v>
      </c>
      <c r="C13" s="83" t="s">
        <v>352</v>
      </c>
      <c r="D13" s="83" t="s">
        <v>348</v>
      </c>
      <c r="E13" s="100">
        <v>1</v>
      </c>
      <c r="F13" s="24">
        <v>2500</v>
      </c>
      <c r="G13" s="24">
        <v>2500</v>
      </c>
      <c r="H13" s="24">
        <v>2500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82" t="str">
        <f>"    "&amp;"一般公用经费"</f>
        <v>    一般公用经费</v>
      </c>
      <c r="B14" s="83" t="s">
        <v>353</v>
      </c>
      <c r="C14" s="83" t="s">
        <v>354</v>
      </c>
      <c r="D14" s="83" t="s">
        <v>348</v>
      </c>
      <c r="E14" s="100">
        <v>10</v>
      </c>
      <c r="F14" s="24">
        <v>1650</v>
      </c>
      <c r="G14" s="24">
        <v>1650</v>
      </c>
      <c r="H14" s="24">
        <v>1650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85" t="s">
        <v>100</v>
      </c>
      <c r="B15" s="86"/>
      <c r="C15" s="86"/>
      <c r="D15" s="86"/>
      <c r="E15" s="98"/>
      <c r="F15" s="24">
        <v>19150</v>
      </c>
      <c r="G15" s="24">
        <v>19150</v>
      </c>
      <c r="H15" s="24">
        <v>19150</v>
      </c>
      <c r="I15" s="24"/>
      <c r="J15" s="24"/>
      <c r="K15" s="24"/>
      <c r="L15" s="24"/>
      <c r="M15" s="24"/>
      <c r="N15" s="24"/>
      <c r="O15" s="24"/>
      <c r="P15" s="24"/>
      <c r="Q15" s="24"/>
    </row>
  </sheetData>
  <mergeCells count="16">
    <mergeCell ref="A3:Q3"/>
    <mergeCell ref="A4:F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2"/>
  <sheetViews>
    <sheetView showZeros="0" topLeftCell="B1" workbookViewId="0">
      <pane ySplit="1" topLeftCell="A2" activePane="bottomLeft" state="frozen"/>
      <selection/>
      <selection pane="bottomLeft" activeCell="B12" sqref="B12"/>
    </sheetView>
  </sheetViews>
  <sheetFormatPr defaultColWidth="9.13541666666667" defaultRowHeight="14.25" customHeight="1"/>
  <cols>
    <col min="1" max="1" width="31.4166666666667" customWidth="1"/>
    <col min="2" max="3" width="21.8541666666667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4"/>
      <c r="B2" s="64"/>
      <c r="C2" s="69"/>
      <c r="D2" s="64"/>
      <c r="E2" s="64"/>
      <c r="F2" s="64"/>
      <c r="G2" s="64"/>
      <c r="H2" s="70"/>
      <c r="I2" s="64"/>
      <c r="J2" s="64"/>
      <c r="K2" s="64"/>
      <c r="L2" s="40"/>
      <c r="M2" s="88"/>
      <c r="N2" s="89" t="s">
        <v>355</v>
      </c>
    </row>
    <row r="3" ht="34.5" customHeight="1" spans="1:14">
      <c r="A3" s="42" t="str">
        <f>"2025"&amp;"年部门政府购买服务预算表"</f>
        <v>2025年部门政府购买服务预算表</v>
      </c>
      <c r="B3" s="71"/>
      <c r="C3" s="53"/>
      <c r="D3" s="71"/>
      <c r="E3" s="71"/>
      <c r="F3" s="71"/>
      <c r="G3" s="71"/>
      <c r="H3" s="72"/>
      <c r="I3" s="71"/>
      <c r="J3" s="71"/>
      <c r="K3" s="71"/>
      <c r="L3" s="53"/>
      <c r="M3" s="72"/>
      <c r="N3" s="71"/>
    </row>
    <row r="4" ht="18.75" customHeight="1" spans="1:14">
      <c r="A4" s="61" t="str">
        <f>"单位名称："&amp;"耿马傣族佤族自治县红十字会"</f>
        <v>单位名称：耿马傣族佤族自治县红十字会</v>
      </c>
      <c r="B4" s="62"/>
      <c r="C4" s="73"/>
      <c r="D4" s="62"/>
      <c r="E4" s="62"/>
      <c r="F4" s="62"/>
      <c r="G4" s="62"/>
      <c r="H4" s="70"/>
      <c r="I4" s="64"/>
      <c r="J4" s="64"/>
      <c r="K4" s="64"/>
      <c r="L4" s="65"/>
      <c r="M4" s="90"/>
      <c r="N4" s="89" t="s">
        <v>158</v>
      </c>
    </row>
    <row r="5" ht="18.75" customHeight="1" spans="1:14">
      <c r="A5" s="12" t="s">
        <v>337</v>
      </c>
      <c r="B5" s="74" t="s">
        <v>356</v>
      </c>
      <c r="C5" s="75" t="s">
        <v>357</v>
      </c>
      <c r="D5" s="46" t="s">
        <v>173</v>
      </c>
      <c r="E5" s="46"/>
      <c r="F5" s="46"/>
      <c r="G5" s="46"/>
      <c r="H5" s="76"/>
      <c r="I5" s="46"/>
      <c r="J5" s="46"/>
      <c r="K5" s="46"/>
      <c r="L5" s="66"/>
      <c r="M5" s="76"/>
      <c r="N5" s="47"/>
    </row>
    <row r="6" ht="18.75" customHeight="1" spans="1:14">
      <c r="A6" s="17"/>
      <c r="B6" s="77"/>
      <c r="C6" s="78"/>
      <c r="D6" s="77" t="s">
        <v>55</v>
      </c>
      <c r="E6" s="77" t="s">
        <v>58</v>
      </c>
      <c r="F6" s="77" t="s">
        <v>343</v>
      </c>
      <c r="G6" s="77" t="s">
        <v>344</v>
      </c>
      <c r="H6" s="78" t="s">
        <v>345</v>
      </c>
      <c r="I6" s="91" t="s">
        <v>78</v>
      </c>
      <c r="J6" s="91"/>
      <c r="K6" s="91"/>
      <c r="L6" s="92"/>
      <c r="M6" s="93"/>
      <c r="N6" s="79"/>
    </row>
    <row r="7" ht="26.25" customHeight="1" spans="1:14">
      <c r="A7" s="19"/>
      <c r="B7" s="79"/>
      <c r="C7" s="80"/>
      <c r="D7" s="79"/>
      <c r="E7" s="79"/>
      <c r="F7" s="79"/>
      <c r="G7" s="79"/>
      <c r="H7" s="80"/>
      <c r="I7" s="79" t="s">
        <v>57</v>
      </c>
      <c r="J7" s="79" t="s">
        <v>64</v>
      </c>
      <c r="K7" s="79" t="s">
        <v>181</v>
      </c>
      <c r="L7" s="94" t="s">
        <v>66</v>
      </c>
      <c r="M7" s="80" t="s">
        <v>67</v>
      </c>
      <c r="N7" s="79" t="s">
        <v>68</v>
      </c>
    </row>
    <row r="8" ht="18.75" customHeight="1" spans="1:14">
      <c r="A8" s="81">
        <v>1</v>
      </c>
      <c r="B8" s="81">
        <v>2</v>
      </c>
      <c r="C8" s="81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81">
        <v>14</v>
      </c>
    </row>
    <row r="9" ht="18.75" customHeight="1" spans="1:14">
      <c r="A9" s="82"/>
      <c r="B9" s="83"/>
      <c r="C9" s="8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2"/>
      <c r="B10" s="83"/>
      <c r="C10" s="8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5" t="s">
        <v>100</v>
      </c>
      <c r="B11" s="86"/>
      <c r="C11" s="87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ht="21" customHeight="1" spans="2:2">
      <c r="B12" s="39" t="s">
        <v>358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3541666666667" defaultRowHeight="14.25" customHeight="1"/>
  <cols>
    <col min="1" max="1" width="37.7083333333333" customWidth="1"/>
    <col min="2" max="4" width="17.5729166666667" customWidth="1"/>
    <col min="5" max="9" width="15.708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9"/>
      <c r="G2" s="40"/>
      <c r="H2" s="40"/>
      <c r="I2" s="40" t="s">
        <v>359</v>
      </c>
    </row>
    <row r="3" ht="27.75" customHeight="1" spans="1:9">
      <c r="A3" s="60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61" t="str">
        <f>"单位名称："&amp;"耿马傣族佤族自治县红十字会"</f>
        <v>单位名称：耿马傣族佤族自治县红十字会</v>
      </c>
      <c r="B4" s="62"/>
      <c r="C4" s="62"/>
      <c r="D4" s="63"/>
      <c r="E4" s="64"/>
      <c r="G4" s="65"/>
      <c r="H4" s="65"/>
      <c r="I4" s="40" t="s">
        <v>158</v>
      </c>
    </row>
    <row r="5" ht="18.75" customHeight="1" spans="1:9">
      <c r="A5" s="32" t="s">
        <v>360</v>
      </c>
      <c r="B5" s="13" t="s">
        <v>173</v>
      </c>
      <c r="C5" s="14"/>
      <c r="D5" s="14"/>
      <c r="E5" s="13" t="s">
        <v>361</v>
      </c>
      <c r="F5" s="14"/>
      <c r="G5" s="66"/>
      <c r="H5" s="66"/>
      <c r="I5" s="15"/>
    </row>
    <row r="6" ht="18.75" customHeight="1" spans="1:9">
      <c r="A6" s="34"/>
      <c r="B6" s="33" t="s">
        <v>55</v>
      </c>
      <c r="C6" s="12" t="s">
        <v>58</v>
      </c>
      <c r="D6" s="67" t="s">
        <v>362</v>
      </c>
      <c r="E6" s="68" t="s">
        <v>363</v>
      </c>
      <c r="F6" s="68" t="s">
        <v>363</v>
      </c>
      <c r="G6" s="68" t="s">
        <v>363</v>
      </c>
      <c r="H6" s="68" t="s">
        <v>363</v>
      </c>
      <c r="I6" s="68" t="s">
        <v>363</v>
      </c>
    </row>
    <row r="7" ht="18.75" customHeight="1" spans="1:9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s="39" t="s">
        <v>364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3541666666667" defaultRowHeight="12" customHeight="1"/>
  <cols>
    <col min="1" max="1" width="34.28125" customWidth="1"/>
    <col min="2" max="2" width="29" customWidth="1"/>
    <col min="3" max="5" width="23.5729166666667" customWidth="1"/>
    <col min="6" max="6" width="11.28125" customWidth="1"/>
    <col min="7" max="7" width="25.1354166666667" customWidth="1"/>
    <col min="8" max="8" width="15.5729166666667" customWidth="1"/>
    <col min="9" max="9" width="13.4166666666667" customWidth="1"/>
    <col min="10" max="10" width="18.85416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365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"单位名称："&amp;"耿马傣族佤族自治县红十字会"</f>
        <v>单位名称：耿马傣族佤族自治县红十字会</v>
      </c>
      <c r="B4" s="4"/>
      <c r="C4" s="4"/>
      <c r="D4" s="4"/>
      <c r="E4" s="4"/>
      <c r="F4" s="54"/>
      <c r="G4" s="4"/>
      <c r="H4" s="54"/>
    </row>
    <row r="5" ht="18.75" customHeight="1" spans="1:10">
      <c r="A5" s="48" t="s">
        <v>257</v>
      </c>
      <c r="B5" s="48" t="s">
        <v>258</v>
      </c>
      <c r="C5" s="48" t="s">
        <v>259</v>
      </c>
      <c r="D5" s="48" t="s">
        <v>260</v>
      </c>
      <c r="E5" s="48" t="s">
        <v>261</v>
      </c>
      <c r="F5" s="55" t="s">
        <v>262</v>
      </c>
      <c r="G5" s="48" t="s">
        <v>263</v>
      </c>
      <c r="H5" s="55" t="s">
        <v>264</v>
      </c>
      <c r="I5" s="55" t="s">
        <v>265</v>
      </c>
      <c r="J5" s="48" t="s">
        <v>266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5">
        <v>6</v>
      </c>
      <c r="G6" s="48">
        <v>7</v>
      </c>
      <c r="H6" s="55">
        <v>8</v>
      </c>
      <c r="I6" s="55">
        <v>9</v>
      </c>
      <c r="J6" s="48">
        <v>10</v>
      </c>
    </row>
    <row r="7" ht="18.75" customHeight="1" spans="1:10">
      <c r="A7" s="22"/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22"/>
      <c r="B8" s="22"/>
      <c r="C8" s="22"/>
      <c r="D8" s="22"/>
      <c r="E8" s="22"/>
      <c r="F8" s="58"/>
      <c r="G8" s="22"/>
      <c r="H8" s="22"/>
      <c r="I8" s="22"/>
      <c r="J8" s="22"/>
    </row>
    <row r="9" ht="15" customHeight="1" spans="1:1">
      <c r="A9" s="39" t="s">
        <v>364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G19" sqref="G19"/>
    </sheetView>
  </sheetViews>
  <sheetFormatPr defaultColWidth="9.13541666666667" defaultRowHeight="12" customHeight="1" outlineLevelCol="7"/>
  <cols>
    <col min="1" max="1" width="29" customWidth="1"/>
    <col min="2" max="2" width="18.7083333333333" customWidth="1"/>
    <col min="3" max="3" width="24.8541666666667" customWidth="1"/>
    <col min="4" max="4" width="23.5729166666667" customWidth="1"/>
    <col min="5" max="5" width="17.8541666666667" customWidth="1"/>
    <col min="6" max="6" width="23.5729166666667" customWidth="1"/>
    <col min="7" max="7" width="25.1354166666667" customWidth="1"/>
    <col min="8" max="8" width="18.8541666666667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366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"单位名称："&amp;"耿马傣族佤族自治县红十字会"</f>
        <v>单位名称：耿马傣族佤族自治县红十字会</v>
      </c>
      <c r="B4" s="9"/>
      <c r="C4" s="4"/>
      <c r="H4" s="44" t="s">
        <v>158</v>
      </c>
    </row>
    <row r="5" ht="18.75" customHeight="1" spans="1:8">
      <c r="A5" s="12" t="s">
        <v>166</v>
      </c>
      <c r="B5" s="12" t="s">
        <v>367</v>
      </c>
      <c r="C5" s="12" t="s">
        <v>368</v>
      </c>
      <c r="D5" s="12" t="s">
        <v>369</v>
      </c>
      <c r="E5" s="12" t="s">
        <v>370</v>
      </c>
      <c r="F5" s="45" t="s">
        <v>371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341</v>
      </c>
      <c r="G6" s="48" t="s">
        <v>372</v>
      </c>
      <c r="H6" s="48" t="s">
        <v>373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5"/>
      <c r="D8" s="35"/>
      <c r="E8" s="35"/>
      <c r="F8" s="50"/>
      <c r="G8" s="24"/>
      <c r="H8" s="24"/>
    </row>
    <row r="9" ht="18.75" customHeight="1" spans="1:8">
      <c r="A9" s="27" t="s">
        <v>55</v>
      </c>
      <c r="B9" s="51"/>
      <c r="C9" s="51"/>
      <c r="D9" s="51"/>
      <c r="E9" s="52"/>
      <c r="F9" s="50"/>
      <c r="G9" s="24"/>
      <c r="H9" s="24"/>
    </row>
    <row r="10" ht="24" customHeight="1" spans="1:1">
      <c r="A10" s="39" t="s">
        <v>374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15" sqref="E15"/>
    </sheetView>
  </sheetViews>
  <sheetFormatPr defaultColWidth="9.13541666666667" defaultRowHeight="14.25" customHeight="1"/>
  <cols>
    <col min="1" max="1" width="13.4166666666667" customWidth="1"/>
    <col min="2" max="2" width="43.875" customWidth="1"/>
    <col min="3" max="3" width="23.8541666666667" customWidth="1"/>
    <col min="4" max="4" width="11.1354166666667" customWidth="1"/>
    <col min="5" max="5" width="33.1666666666667" customWidth="1"/>
    <col min="6" max="6" width="9.85416666666667" customWidth="1"/>
    <col min="7" max="7" width="17.7083333333333" customWidth="1"/>
    <col min="8" max="11" width="15.416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375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"单位名称："&amp;"耿马傣族佤族自治县红十字会"</f>
        <v>单位名称：耿马傣族佤族自治县红十字会</v>
      </c>
      <c r="B4" s="9"/>
      <c r="C4" s="9"/>
      <c r="D4" s="9"/>
      <c r="E4" s="9"/>
      <c r="F4" s="9"/>
      <c r="G4" s="9"/>
      <c r="H4" s="10"/>
      <c r="I4" s="10"/>
      <c r="J4" s="10"/>
      <c r="K4" s="5" t="s">
        <v>158</v>
      </c>
    </row>
    <row r="5" ht="18.75" customHeight="1" spans="1:11">
      <c r="A5" s="11" t="s">
        <v>245</v>
      </c>
      <c r="B5" s="11" t="s">
        <v>168</v>
      </c>
      <c r="C5" s="11" t="s">
        <v>246</v>
      </c>
      <c r="D5" s="12" t="s">
        <v>169</v>
      </c>
      <c r="E5" s="12" t="s">
        <v>170</v>
      </c>
      <c r="F5" s="12" t="s">
        <v>247</v>
      </c>
      <c r="G5" s="12" t="s">
        <v>248</v>
      </c>
      <c r="H5" s="32" t="s">
        <v>55</v>
      </c>
      <c r="I5" s="13" t="s">
        <v>376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58</v>
      </c>
      <c r="J6" s="12" t="s">
        <v>59</v>
      </c>
      <c r="K6" s="12" t="s">
        <v>60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57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100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ht="23" customHeight="1" spans="1:1">
      <c r="A12" s="39" t="s">
        <v>377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D18" sqref="D18"/>
    </sheetView>
  </sheetViews>
  <sheetFormatPr defaultColWidth="9.13541666666667" defaultRowHeight="14.25" customHeight="1" outlineLevelCol="6"/>
  <cols>
    <col min="1" max="1" width="29.4166666666667" customWidth="1"/>
    <col min="2" max="2" width="23.1354166666667" customWidth="1"/>
    <col min="3" max="3" width="31.5729166666667" customWidth="1"/>
    <col min="4" max="4" width="20.4166666666667" customWidth="1"/>
    <col min="5" max="7" width="23.8541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378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"单位名称："&amp;"耿马傣族佤族自治县红十字会"</f>
        <v>单位名称：耿马傣族佤族自治县红十字会</v>
      </c>
      <c r="B4" s="9"/>
      <c r="C4" s="9"/>
      <c r="D4" s="9"/>
      <c r="E4" s="10"/>
      <c r="F4" s="10"/>
      <c r="G4" s="5" t="s">
        <v>158</v>
      </c>
    </row>
    <row r="5" ht="18.75" customHeight="1" spans="1:7">
      <c r="A5" s="11" t="s">
        <v>246</v>
      </c>
      <c r="B5" s="11" t="s">
        <v>245</v>
      </c>
      <c r="C5" s="11" t="s">
        <v>168</v>
      </c>
      <c r="D5" s="12" t="s">
        <v>379</v>
      </c>
      <c r="E5" s="13" t="s">
        <v>58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57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70</v>
      </c>
      <c r="B9" s="23"/>
      <c r="C9" s="23"/>
      <c r="D9" s="22"/>
      <c r="E9" s="24">
        <v>50000</v>
      </c>
      <c r="F9" s="24"/>
      <c r="G9" s="24"/>
    </row>
    <row r="10" ht="18.75" customHeight="1" spans="1:7">
      <c r="A10" s="25" t="s">
        <v>70</v>
      </c>
      <c r="B10" s="22"/>
      <c r="C10" s="22"/>
      <c r="D10" s="22"/>
      <c r="E10" s="24">
        <v>50000</v>
      </c>
      <c r="F10" s="24"/>
      <c r="G10" s="24"/>
    </row>
    <row r="11" ht="18.75" customHeight="1" spans="1:7">
      <c r="A11" s="26"/>
      <c r="B11" s="22" t="s">
        <v>380</v>
      </c>
      <c r="C11" s="22" t="s">
        <v>251</v>
      </c>
      <c r="D11" s="22" t="s">
        <v>381</v>
      </c>
      <c r="E11" s="24">
        <v>50000</v>
      </c>
      <c r="F11" s="24"/>
      <c r="G11" s="24"/>
    </row>
    <row r="12" ht="18.75" customHeight="1" spans="1:7">
      <c r="A12" s="27" t="s">
        <v>55</v>
      </c>
      <c r="B12" s="28" t="s">
        <v>382</v>
      </c>
      <c r="C12" s="28"/>
      <c r="D12" s="29"/>
      <c r="E12" s="24">
        <v>50000</v>
      </c>
      <c r="F12" s="24"/>
      <c r="G12" s="24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钟艳</cp:lastModifiedBy>
  <dcterms:created xsi:type="dcterms:W3CDTF">2025-02-07T01:23:00Z</dcterms:created>
  <dcterms:modified xsi:type="dcterms:W3CDTF">2025-02-07T02:03:48Z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A24572E2F35F464295A366C5DC7A342C_13</vt:lpwstr>
  </property>
  <property fmtid="{D5CDD505-2E9C-101B-9397-08002B2CF9AE}" pid="3" name="KSOProductBuildVer">
    <vt:lpwstr>2052-10.8.0.6018</vt:lpwstr>
  </property>
</Properties>
</file>