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2645" tabRatio="828" firstSheet="10"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中央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部门政府性基金预算支出预算表06!$1:$6</definedName>
    <definedName name="_xlnm.Print_Titles" localSheetId="14">新增资产配置表10!$1:$6</definedName>
  </definedNames>
  <calcPr calcId="144525" concurrentCalc="0"/>
</workbook>
</file>

<file path=xl/sharedStrings.xml><?xml version="1.0" encoding="utf-8"?>
<sst xmlns="http://schemas.openxmlformats.org/spreadsheetml/2006/main" count="423">
  <si>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</si>
  <si>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</si>
  <si>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</si>
  <si>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</si>
  <si>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</si>
  <si>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</si>
  <si>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</si>
  <si>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</si>
  <si>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</si>
  <si>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</si>
  <si>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</si>
  <si>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</si>
  <si>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</si>
  <si>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</si>
  <si>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</si>
  <si>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</si>
  <si>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</si>
  <si>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</si>
  <si>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</si>
  <si>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</si>
  <si>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</si>
  <si>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</si>
  <si>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</si>
  <si>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</si>
  <si>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</si>
  <si>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</si>
  <si>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</si>
  <si>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</si>
  <si>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</si>
  <si>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</si>
  <si>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</si>
  <si>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</si>
  <si>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</si>
  <si>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</si>
  <si>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</si>
  <si>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</si>
  <si>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</si>
  <si>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</si>
  <si>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</si>
  <si>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</si>
  <si>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</si>
  <si>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</si>
  <si>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</si>
  <si>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</si>
  <si>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</si>
  <si>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</si>
  <si>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</si>
  <si>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</si>
  <si>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</si>
  <si>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</si>
  <si>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</si>
  <si>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</si>
  <si>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</si>
  <si>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</si>
  <si>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</si>
  <si>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</si>
  <si>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</si>
  <si>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</si>
  <si>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</si>
  <si>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</si>
  <si>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</si>
  <si>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</si>
  <si>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</si>
  <si>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</si>
  <si>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</si>
  <si>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</si>
  <si>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</si>
  <si>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</si>
  <si>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</si>
  <si>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131020</t>
  </si>
  <si>
    <t>耿马傣族佤族自治县孟定农场卫生院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</si>
  <si>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</si>
  <si>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</si>
  <si>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</si>
  <si>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</si>
  <si>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</si>
  <si>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</si>
  <si>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</si>
  <si>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</si>
  <si>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</si>
  <si>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</si>
  <si>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</si>
  <si>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</si>
  <si>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</si>
  <si>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</si>
  <si>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</si>
  <si>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2080502</t>
  </si>
  <si>
    <t>2080505</t>
  </si>
  <si>
    <t>210</t>
  </si>
  <si>
    <t>卫生健康支出</t>
  </si>
  <si>
    <t>21003</t>
  </si>
  <si>
    <t>2100302</t>
  </si>
  <si>
    <t>2100399</t>
  </si>
  <si>
    <t>21011</t>
  </si>
  <si>
    <t>2101102</t>
  </si>
  <si>
    <t>2101199</t>
  </si>
  <si>
    <t>221</t>
  </si>
  <si>
    <t>住房保障支出</t>
  </si>
  <si>
    <t>22102</t>
  </si>
  <si>
    <t>2210201</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</si>
  <si>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</si>
  <si>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</si>
  <si>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</si>
  <si>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</si>
  <si>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</si>
  <si>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</si>
  <si>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</si>
  <si>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</si>
  <si>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</si>
  <si>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</si>
  <si>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</si>
  <si>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</si>
  <si>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</si>
  <si>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</si>
  <si>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</si>
  <si>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</si>
  <si>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</si>
  <si>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</si>
  <si>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</si>
  <si>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</si>
  <si>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</si>
  <si>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</si>
  <si>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</si>
  <si>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</si>
  <si>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</si>
  <si>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</si>
  <si>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</si>
  <si>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</si>
  <si>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</si>
  <si>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</si>
  <si>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</si>
  <si>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</si>
  <si>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</si>
  <si>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</si>
  <si>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</si>
  <si>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</si>
  <si>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</si>
  <si>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</si>
  <si>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</si>
  <si>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</si>
  <si>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</si>
  <si>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</si>
  <si>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</si>
  <si>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</si>
  <si>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</si>
  <si>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</si>
  <si>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</si>
  <si>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行政事业单位养老支出</t>
  </si>
  <si>
    <t>事业单位离退休</t>
  </si>
  <si>
    <t>机关事业单位基本养老保险缴费支出</t>
  </si>
  <si>
    <t>基层医疗卫生机构</t>
  </si>
  <si>
    <t>乡镇卫生院</t>
  </si>
  <si>
    <t>其他基层医疗卫生机构支出</t>
  </si>
  <si>
    <t>行政事业单位医疗</t>
  </si>
  <si>
    <t>事业单位医疗</t>
  </si>
  <si>
    <t>其他行政事业单位医疗支出</t>
  </si>
  <si>
    <t>住房改革支出</t>
  </si>
  <si>
    <t>住房公积金</t>
  </si>
  <si>
    <t>预算03表</t>
  </si>
  <si>
    <t>单位：元</t>
  </si>
  <si>
    <t>资金性质</t>
  </si>
  <si>
    <t>“三公”经费合计</t>
  </si>
  <si>
    <t>因公出国（境）费</t>
  </si>
  <si>
    <t>公务用车购置及运行费</t>
  </si>
  <si>
    <t>公务接待费</t>
  </si>
  <si>
    <t>公务用车购置费</t>
  </si>
  <si>
    <t>公务用车运行费</t>
  </si>
  <si>
    <t>本级财力安排</t>
  </si>
  <si>
    <t>上级资金</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</si>
  <si>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</si>
  <si>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</si>
  <si>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</si>
  <si>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</si>
  <si>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</si>
  <si>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</si>
  <si>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</si>
  <si>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</si>
  <si>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</si>
  <si>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</si>
  <si>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</si>
  <si>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</si>
  <si>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</si>
  <si>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</si>
  <si>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</si>
  <si>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</si>
  <si>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</si>
  <si>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</si>
  <si>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</si>
  <si>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</si>
  <si>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530926210000000001300</t>
  </si>
  <si>
    <t>事业人员工资支出</t>
  </si>
  <si>
    <t>30101</t>
  </si>
  <si>
    <t>基本工资</t>
  </si>
  <si>
    <t>30102</t>
  </si>
  <si>
    <t>津贴补贴</t>
  </si>
  <si>
    <t>530926241100002329397</t>
  </si>
  <si>
    <t>乡镇岗位补贴（事业）</t>
  </si>
  <si>
    <t>530926231100001406723</t>
  </si>
  <si>
    <t>奖励性绩效工资</t>
  </si>
  <si>
    <t>30107</t>
  </si>
  <si>
    <t>绩效工资</t>
  </si>
  <si>
    <t>530926231100001406707</t>
  </si>
  <si>
    <t>事业人员绩效工资（2017年提高部分）</t>
  </si>
  <si>
    <t>530926231100001406720</t>
  </si>
  <si>
    <t>基础性绩效工资</t>
  </si>
  <si>
    <t>530926210000000001301</t>
  </si>
  <si>
    <t>社会保障缴费</t>
  </si>
  <si>
    <t>30108</t>
  </si>
  <si>
    <t>机关事业单位基本养老保险缴费</t>
  </si>
  <si>
    <t>2080506</t>
  </si>
  <si>
    <t>机关事业单位职业年金缴费支出</t>
  </si>
  <si>
    <t>30109</t>
  </si>
  <si>
    <t>职业年金缴费</t>
  </si>
  <si>
    <t>2101101</t>
  </si>
  <si>
    <t>行政单位医疗</t>
  </si>
  <si>
    <t>30110</t>
  </si>
  <si>
    <t>职工基本医疗保险缴费</t>
  </si>
  <si>
    <t>2101103</t>
  </si>
  <si>
    <t>公务员医疗补助</t>
  </si>
  <si>
    <t>30111</t>
  </si>
  <si>
    <t>公务员医疗补助缴费</t>
  </si>
  <si>
    <t>30112</t>
  </si>
  <si>
    <t>其他社会保障缴费</t>
  </si>
  <si>
    <t>530926210000000001302</t>
  </si>
  <si>
    <t>30113</t>
  </si>
  <si>
    <t>530926210000000001307</t>
  </si>
  <si>
    <t>一般公用经费</t>
  </si>
  <si>
    <t>30206</t>
  </si>
  <si>
    <t>电费</t>
  </si>
  <si>
    <t>530926210000000001306</t>
  </si>
  <si>
    <t>工会经费</t>
  </si>
  <si>
    <t>30228</t>
  </si>
  <si>
    <t>530926210000000001304</t>
  </si>
  <si>
    <t>公务用车运行维护费</t>
  </si>
  <si>
    <t>30231</t>
  </si>
  <si>
    <t>530926251100003804739</t>
  </si>
  <si>
    <t>残疾人就业保障金</t>
  </si>
  <si>
    <t>30299</t>
  </si>
  <si>
    <t>其他商品和服务支出</t>
  </si>
  <si>
    <t>530926210000000001303</t>
  </si>
  <si>
    <t>离退休费</t>
  </si>
  <si>
    <t>30302</t>
  </si>
  <si>
    <t>退休费</t>
  </si>
  <si>
    <t>30307</t>
  </si>
  <si>
    <t>医疗费补助</t>
  </si>
  <si>
    <t>预算05-1表</t>
  </si>
  <si>
    <t>项目分类</t>
  </si>
  <si>
    <t>项目单位</t>
  </si>
  <si>
    <t>经济科目编码</t>
  </si>
  <si>
    <t>经济科目名称</t>
  </si>
  <si>
    <t>本年拨款</t>
  </si>
  <si>
    <t>其中：本次下达</t>
  </si>
  <si>
    <t>2025年春节慰问经费</t>
  </si>
  <si>
    <t>事业发展类</t>
  </si>
  <si>
    <t>530926251100004067086</t>
  </si>
  <si>
    <t>30305</t>
  </si>
  <si>
    <t>生活补助</t>
  </si>
  <si>
    <t>2025年脱贫人口重点人群和农村低入家庭医生签约补助资金</t>
  </si>
  <si>
    <t>530926251100003815126</t>
  </si>
  <si>
    <t>30201</t>
  </si>
  <si>
    <t>办公费</t>
  </si>
  <si>
    <t>家庭医生签约服务经费</t>
  </si>
  <si>
    <t>530926251100004053564</t>
  </si>
  <si>
    <t>孟定农场卫生院购买资产补助资金</t>
  </si>
  <si>
    <t>530926251100003812198</t>
  </si>
  <si>
    <t>31003</t>
  </si>
  <si>
    <t>专用设备购置</t>
  </si>
  <si>
    <t>孟定农场卫生院医疗收入补助资金</t>
  </si>
  <si>
    <t>530926251100003808915</t>
  </si>
  <si>
    <t>医保清算结余资金</t>
  </si>
  <si>
    <t>530926251100004053558</t>
  </si>
  <si>
    <t>医疗业务项目收支经费</t>
  </si>
  <si>
    <t>530926251100004053535</t>
  </si>
  <si>
    <t>预算05-2表</t>
  </si>
  <si>
    <t>单位名称、项目名称</t>
  </si>
  <si>
    <t>项目年度绩效目标</t>
  </si>
  <si>
    <t>一级指标</t>
  </si>
  <si>
    <t>二级指标</t>
  </si>
  <si>
    <t>三级指标</t>
  </si>
  <si>
    <t>指标性质</t>
  </si>
  <si>
    <t>指标值</t>
  </si>
  <si>
    <t>度量单位</t>
  </si>
  <si>
    <t>指标属性</t>
  </si>
  <si>
    <t>指标内容</t>
  </si>
  <si>
    <t>产出指标</t>
  </si>
  <si>
    <t>数量指标</t>
  </si>
  <si>
    <t>发放人数</t>
  </si>
  <si>
    <t>=</t>
  </si>
  <si>
    <t>143</t>
  </si>
  <si>
    <t>定性指标</t>
  </si>
  <si>
    <t>2025年退休人员春节慰问金</t>
  </si>
  <si>
    <t>时效指标</t>
  </si>
  <si>
    <t>发放及时率</t>
  </si>
  <si>
    <t>100</t>
  </si>
  <si>
    <t>成本指标</t>
  </si>
  <si>
    <t>社会成本指标</t>
  </si>
  <si>
    <t>28600</t>
  </si>
  <si>
    <t>元</t>
  </si>
  <si>
    <t>定量指标</t>
  </si>
  <si>
    <t>效益指标</t>
  </si>
  <si>
    <t>社会效益</t>
  </si>
  <si>
    <t>提高居民素养</t>
  </si>
  <si>
    <t>逐步提高</t>
  </si>
  <si>
    <t>满意度指标</t>
  </si>
  <si>
    <t>服务对象满意度</t>
  </si>
  <si>
    <t>退休人员满意度</t>
  </si>
  <si>
    <t>&gt;=</t>
  </si>
  <si>
    <t>90</t>
  </si>
  <si>
    <t>%</t>
  </si>
  <si>
    <t>门诊就诊人</t>
  </si>
  <si>
    <t>30777</t>
  </si>
  <si>
    <t>人</t>
  </si>
  <si>
    <t>4000000</t>
  </si>
  <si>
    <t xml:space="preserve"> 社会效率</t>
  </si>
  <si>
    <t>服务人群满意度</t>
  </si>
  <si>
    <t>95</t>
  </si>
  <si>
    <t>家签服务人数</t>
  </si>
  <si>
    <t>7865</t>
  </si>
  <si>
    <t>资金拨付率</t>
  </si>
  <si>
    <t>经济成本指标</t>
  </si>
  <si>
    <t>230000</t>
  </si>
  <si>
    <t>提高居民健康水平</t>
  </si>
  <si>
    <t>不断提高</t>
  </si>
  <si>
    <t>贯彻落实党中央、国务院和省委、省政府关于实现巩固拓展脱贫攻坚成果同乡村振兴有效衔接的决策部署，巩固基本医疗有保障成果，推进健康乡村建设要求，持续做好脱贫人口家庭医生签约服务，做到“签约一人、做实一人”，保障家庭医生团队提供服务的报酬，提升已脱贫困人口和低收入人群家庭医生签约服务制度知晓率。</t>
  </si>
  <si>
    <t>贫困人口签约数</t>
  </si>
  <si>
    <t>提前下达2025年脱贫人口重点人群和农村低</t>
  </si>
  <si>
    <t>质量指标</t>
  </si>
  <si>
    <t>重点监测对象签约率</t>
  </si>
  <si>
    <t>服务团队考核兑付及时率</t>
  </si>
  <si>
    <t>500</t>
  </si>
  <si>
    <t>已脱贫困人口和低收入人群家庭医生签约服务制度知晓率</t>
  </si>
  <si>
    <t>85</t>
  </si>
  <si>
    <t>开展全民卫生知识宣传和健康教育。承担辖区内的疾病预防控制任务，做好传染病的监测报告及管理，及时有效地控制和处理传染疫情，在党委和政府以及上级行政部门的统一指挥下处理好突发公共卫生事件。
开展辖区内妇幼保健工作，对辖区内的危急孕产妇实施救护和转诊，做好儿童保健及计划免疫工作，保护好妇女儿童健康。开展业务培训引进适宜技术，提供优质医疗服务。</t>
  </si>
  <si>
    <t>购置通用设备台数</t>
  </si>
  <si>
    <t>20</t>
  </si>
  <si>
    <t>台/套</t>
  </si>
  <si>
    <t>购置专用设备数</t>
  </si>
  <si>
    <t>医疗设备配置率</t>
  </si>
  <si>
    <t>1000000</t>
  </si>
  <si>
    <t>2025年购置设备资金</t>
  </si>
  <si>
    <t>可持续影响</t>
  </si>
  <si>
    <t>医疗资源配置平均时效</t>
  </si>
  <si>
    <t>年-月-日</t>
  </si>
  <si>
    <t>住院人数</t>
  </si>
  <si>
    <t>354</t>
  </si>
  <si>
    <t>资金拨付及时率</t>
  </si>
  <si>
    <t>3000000</t>
  </si>
  <si>
    <t>提高居民健康素养</t>
  </si>
  <si>
    <t>服务群众满意度</t>
  </si>
  <si>
    <t>医生满意度</t>
  </si>
  <si>
    <t>贯彻执行国家各项卫生法规；协助党委、政府制定和实施当地实际的卫生保健发展规划和年度计划，提高诊疗水平。加强院内管理，降低医疗成本，为辖区内群众提供优质价廉的医疗卫生服务。</t>
  </si>
  <si>
    <t>医务人员</t>
  </si>
  <si>
    <t>58</t>
  </si>
  <si>
    <t>医疗资源配置率</t>
  </si>
  <si>
    <t>医疗资源配置平均时效率</t>
  </si>
  <si>
    <t>年</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</si>
  <si>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</si>
  <si>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</si>
  <si>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</si>
  <si>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</si>
  <si>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</si>
  <si>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</si>
  <si>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</si>
  <si>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</si>
  <si>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</si>
  <si>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</si>
  <si>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</si>
  <si>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</si>
  <si>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</si>
  <si>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</si>
  <si>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公务用车维修保养</t>
  </si>
  <si>
    <t>车辆维修和保养服务</t>
  </si>
  <si>
    <t>公务用车保险采购</t>
  </si>
  <si>
    <t>机动车保险服务</t>
  </si>
  <si>
    <t>打印机</t>
  </si>
  <si>
    <t>A4黑白打印机</t>
  </si>
  <si>
    <t>冰箱</t>
  </si>
  <si>
    <t>电冰箱</t>
  </si>
  <si>
    <t>空调</t>
  </si>
  <si>
    <t>空调机组</t>
  </si>
  <si>
    <t>多普勒超声诊断仪</t>
  </si>
  <si>
    <t>临床检验设备</t>
  </si>
  <si>
    <t>全自动凝血仪</t>
  </si>
  <si>
    <t>阴道炎检测仪</t>
  </si>
  <si>
    <t>电脑</t>
  </si>
  <si>
    <t>台式计算机</t>
  </si>
  <si>
    <t>DR-数据化医用X射线</t>
  </si>
  <si>
    <t>医用 X 线附属设备及部件</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</si>
  <si>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</si>
  <si>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</si>
  <si>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</si>
  <si>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</si>
  <si>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</si>
  <si>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</si>
  <si>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</si>
  <si>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</si>
  <si>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</si>
  <si>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</si>
  <si>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</si>
  <si>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</si>
  <si>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</si>
  <si>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</si>
  <si>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</si>
  <si>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</si>
  <si>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</si>
  <si>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A02 设备</t>
  </si>
  <si>
    <t>A02010105 台式计算机</t>
  </si>
  <si>
    <t>台</t>
  </si>
  <si>
    <t>A02021003 A4黑白打印机</t>
  </si>
  <si>
    <t>A02052305 空调机组</t>
  </si>
  <si>
    <t>A02061801 电冰箱</t>
  </si>
  <si>
    <t>A02321300 医用X线附属设备及部件</t>
  </si>
  <si>
    <t>医用X线附属设备及部件</t>
  </si>
  <si>
    <t>A02321500 核医学诊断设备</t>
  </si>
  <si>
    <t>核医学诊断设备</t>
  </si>
  <si>
    <t>A02321900 临床检验设备</t>
  </si>
  <si>
    <t>预算11表</t>
  </si>
  <si>
    <t>上级补助</t>
  </si>
  <si>
    <t>预算12表</t>
  </si>
  <si>
    <t>项目级次</t>
  </si>
  <si>
    <t>313 事业发展类</t>
  </si>
  <si>
    <t>本级</t>
  </si>
  <si>
    <t/>
  </si>
</sst>
</file>

<file path=xl/styles.xml><?xml version="1.0" encoding="utf-8"?>
<styleSheet xmlns="http://schemas.openxmlformats.org/spreadsheetml/2006/main">
  <numFmts count="9">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yyyy\-mm\-dd"/>
    <numFmt numFmtId="177" formatCode="yyyy\-mm\-dd\ hh:mm:ss"/>
    <numFmt numFmtId="178" formatCode="#,##0.00;\-#,##0.00;;@"/>
    <numFmt numFmtId="179" formatCode="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b/>
      <sz val="15"/>
      <color theme="3"/>
      <name val="宋体"/>
      <charset val="134"/>
      <scheme val="minor"/>
    </font>
    <font>
      <b/>
      <sz val="18"/>
      <color theme="3"/>
      <name val="宋体"/>
      <charset val="134"/>
      <scheme val="minor"/>
    </font>
    <font>
      <u/>
      <sz val="11"/>
      <color rgb="FF0000F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7">
    <xf numFmtId="0" fontId="0" fillId="0" borderId="0">
      <alignment vertical="top"/>
      <protection locked="0"/>
    </xf>
    <xf numFmtId="42" fontId="12" fillId="0" borderId="0" applyFont="0" applyFill="0" applyBorder="0" applyAlignment="0" applyProtection="0">
      <alignment vertical="center"/>
    </xf>
    <xf numFmtId="0" fontId="35" fillId="20" borderId="0" applyNumberFormat="0" applyBorder="0" applyAlignment="0" applyProtection="0">
      <alignment vertical="center"/>
    </xf>
    <xf numFmtId="0" fontId="42" fillId="16" borderId="17"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177" fontId="8" fillId="0" borderId="7">
      <alignment horizontal="right" vertical="center"/>
    </xf>
    <xf numFmtId="0" fontId="35" fillId="11" borderId="0" applyNumberFormat="0" applyBorder="0" applyAlignment="0" applyProtection="0">
      <alignment vertical="center"/>
    </xf>
    <xf numFmtId="0" fontId="37" fillId="7" borderId="0" applyNumberFormat="0" applyBorder="0" applyAlignment="0" applyProtection="0">
      <alignment vertical="center"/>
    </xf>
    <xf numFmtId="43" fontId="12" fillId="0" borderId="0" applyFont="0" applyFill="0" applyBorder="0" applyAlignment="0" applyProtection="0">
      <alignment vertical="center"/>
    </xf>
    <xf numFmtId="0" fontId="40" fillId="23" borderId="0" applyNumberFormat="0" applyBorder="0" applyAlignment="0" applyProtection="0">
      <alignment vertical="center"/>
    </xf>
    <xf numFmtId="0" fontId="33" fillId="0" borderId="0" applyNumberFormat="0" applyFill="0" applyBorder="0" applyAlignment="0" applyProtection="0">
      <alignment vertical="center"/>
    </xf>
    <xf numFmtId="9" fontId="12" fillId="0" borderId="0" applyFont="0" applyFill="0" applyBorder="0" applyAlignment="0" applyProtection="0">
      <alignment vertical="center"/>
    </xf>
    <xf numFmtId="176" fontId="8" fillId="0" borderId="7">
      <alignment horizontal="right" vertical="center"/>
    </xf>
    <xf numFmtId="0" fontId="46" fillId="0" borderId="0" applyNumberFormat="0" applyFill="0" applyBorder="0" applyAlignment="0" applyProtection="0">
      <alignment vertical="center"/>
    </xf>
    <xf numFmtId="0" fontId="12" fillId="3" borderId="15" applyNumberFormat="0" applyFont="0" applyAlignment="0" applyProtection="0">
      <alignment vertical="center"/>
    </xf>
    <xf numFmtId="0" fontId="40" fillId="15" borderId="0" applyNumberFormat="0" applyBorder="0" applyAlignment="0" applyProtection="0">
      <alignment vertical="center"/>
    </xf>
    <xf numFmtId="0" fontId="3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1" fillId="0" borderId="14" applyNumberFormat="0" applyFill="0" applyAlignment="0" applyProtection="0">
      <alignment vertical="center"/>
    </xf>
    <xf numFmtId="0" fontId="39" fillId="0" borderId="14" applyNumberFormat="0" applyFill="0" applyAlignment="0" applyProtection="0">
      <alignment vertical="center"/>
    </xf>
    <xf numFmtId="0" fontId="40" fillId="22" borderId="0" applyNumberFormat="0" applyBorder="0" applyAlignment="0" applyProtection="0">
      <alignment vertical="center"/>
    </xf>
    <xf numFmtId="0" fontId="36" fillId="0" borderId="20" applyNumberFormat="0" applyFill="0" applyAlignment="0" applyProtection="0">
      <alignment vertical="center"/>
    </xf>
    <xf numFmtId="0" fontId="40" fillId="14" borderId="0" applyNumberFormat="0" applyBorder="0" applyAlignment="0" applyProtection="0">
      <alignment vertical="center"/>
    </xf>
    <xf numFmtId="0" fontId="48" fillId="19" borderId="21" applyNumberFormat="0" applyAlignment="0" applyProtection="0">
      <alignment vertical="center"/>
    </xf>
    <xf numFmtId="0" fontId="43" fillId="19" borderId="17" applyNumberFormat="0" applyAlignment="0" applyProtection="0">
      <alignment vertical="center"/>
    </xf>
    <xf numFmtId="0" fontId="38" fillId="10" borderId="16" applyNumberFormat="0" applyAlignment="0" applyProtection="0">
      <alignment vertical="center"/>
    </xf>
    <xf numFmtId="0" fontId="35" fillId="33" borderId="0" applyNumberFormat="0" applyBorder="0" applyAlignment="0" applyProtection="0">
      <alignment vertical="center"/>
    </xf>
    <xf numFmtId="0" fontId="40" fillId="26" borderId="0" applyNumberFormat="0" applyBorder="0" applyAlignment="0" applyProtection="0">
      <alignment vertical="center"/>
    </xf>
    <xf numFmtId="0" fontId="44" fillId="0" borderId="18" applyNumberFormat="0" applyFill="0" applyAlignment="0" applyProtection="0">
      <alignment vertical="center"/>
    </xf>
    <xf numFmtId="0" fontId="47" fillId="0" borderId="19" applyNumberFormat="0" applyFill="0" applyAlignment="0" applyProtection="0">
      <alignment vertical="center"/>
    </xf>
    <xf numFmtId="0" fontId="49" fillId="32" borderId="0" applyNumberFormat="0" applyBorder="0" applyAlignment="0" applyProtection="0">
      <alignment vertical="center"/>
    </xf>
    <xf numFmtId="0" fontId="41" fillId="13" borderId="0" applyNumberFormat="0" applyBorder="0" applyAlignment="0" applyProtection="0">
      <alignment vertical="center"/>
    </xf>
    <xf numFmtId="10" fontId="8" fillId="0" borderId="7">
      <alignment horizontal="right" vertical="center"/>
    </xf>
    <xf numFmtId="0" fontId="35" fillId="18" borderId="0" applyNumberFormat="0" applyBorder="0" applyAlignment="0" applyProtection="0">
      <alignment vertical="center"/>
    </xf>
    <xf numFmtId="0" fontId="40" fillId="29" borderId="0" applyNumberFormat="0" applyBorder="0" applyAlignment="0" applyProtection="0">
      <alignment vertical="center"/>
    </xf>
    <xf numFmtId="0" fontId="35" fillId="17" borderId="0" applyNumberFormat="0" applyBorder="0" applyAlignment="0" applyProtection="0">
      <alignment vertical="center"/>
    </xf>
    <xf numFmtId="0" fontId="35" fillId="9" borderId="0" applyNumberFormat="0" applyBorder="0" applyAlignment="0" applyProtection="0">
      <alignment vertical="center"/>
    </xf>
    <xf numFmtId="0" fontId="35" fillId="31" borderId="0" applyNumberFormat="0" applyBorder="0" applyAlignment="0" applyProtection="0">
      <alignment vertical="center"/>
    </xf>
    <xf numFmtId="0" fontId="35" fillId="6" borderId="0" applyNumberFormat="0" applyBorder="0" applyAlignment="0" applyProtection="0">
      <alignment vertical="center"/>
    </xf>
    <xf numFmtId="0" fontId="40" fillId="28" borderId="0" applyNumberFormat="0" applyBorder="0" applyAlignment="0" applyProtection="0">
      <alignment vertical="center"/>
    </xf>
    <xf numFmtId="0" fontId="40" fillId="25" borderId="0" applyNumberFormat="0" applyBorder="0" applyAlignment="0" applyProtection="0">
      <alignment vertical="center"/>
    </xf>
    <xf numFmtId="0" fontId="35" fillId="30" borderId="0" applyNumberFormat="0" applyBorder="0" applyAlignment="0" applyProtection="0">
      <alignment vertical="center"/>
    </xf>
    <xf numFmtId="0" fontId="35" fillId="5" borderId="0" applyNumberFormat="0" applyBorder="0" applyAlignment="0" applyProtection="0">
      <alignment vertical="center"/>
    </xf>
    <xf numFmtId="0" fontId="40" fillId="27" borderId="0" applyNumberFormat="0" applyBorder="0" applyAlignment="0" applyProtection="0">
      <alignment vertical="center"/>
    </xf>
    <xf numFmtId="0" fontId="35" fillId="8" borderId="0" applyNumberFormat="0" applyBorder="0" applyAlignment="0" applyProtection="0">
      <alignment vertical="center"/>
    </xf>
    <xf numFmtId="0" fontId="40" fillId="21" borderId="0" applyNumberFormat="0" applyBorder="0" applyAlignment="0" applyProtection="0">
      <alignment vertical="center"/>
    </xf>
    <xf numFmtId="0" fontId="40" fillId="24" borderId="0" applyNumberFormat="0" applyBorder="0" applyAlignment="0" applyProtection="0">
      <alignment vertical="center"/>
    </xf>
    <xf numFmtId="0" fontId="35" fillId="4" borderId="0" applyNumberFormat="0" applyBorder="0" applyAlignment="0" applyProtection="0">
      <alignment vertical="center"/>
    </xf>
    <xf numFmtId="0" fontId="40" fillId="12" borderId="0" applyNumberFormat="0" applyBorder="0" applyAlignment="0" applyProtection="0">
      <alignment vertical="center"/>
    </xf>
    <xf numFmtId="178" fontId="8" fillId="0" borderId="7">
      <alignment horizontal="right" vertical="center"/>
    </xf>
    <xf numFmtId="49" fontId="8" fillId="0" borderId="7">
      <alignment horizontal="left" vertical="center" wrapText="1"/>
    </xf>
    <xf numFmtId="178" fontId="8" fillId="0" borderId="7">
      <alignment horizontal="right" vertical="center"/>
    </xf>
    <xf numFmtId="179" fontId="8" fillId="0" borderId="7">
      <alignment horizontal="right" vertical="center"/>
    </xf>
    <xf numFmtId="180" fontId="8" fillId="0" borderId="7">
      <alignment horizontal="right" vertical="center"/>
    </xf>
  </cellStyleXfs>
  <cellXfs count="207">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8" fontId="8" fillId="0" borderId="7" xfId="0" applyNumberFormat="1" applyFont="1" applyBorder="1" applyAlignment="1">
      <alignment horizontal="right" vertical="center"/>
      <protection locked="0"/>
    </xf>
    <xf numFmtId="49" fontId="8" fillId="0" borderId="7" xfId="53"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3" fontId="6"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8" fontId="18" fillId="0" borderId="7" xfId="0" applyNumberFormat="1" applyFont="1" applyBorder="1" applyAlignment="1" applyProtection="1">
      <alignment horizontal="right" vertical="center"/>
    </xf>
    <xf numFmtId="178"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8"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3" fillId="0" borderId="7" xfId="0" applyFont="1" applyBorder="1" applyAlignment="1">
      <alignment horizontal="left" vertical="center" wrapText="1"/>
      <protection locked="0"/>
    </xf>
    <xf numFmtId="0" fontId="3" fillId="0" borderId="7" xfId="0" applyFont="1" applyBorder="1" applyAlignment="1" applyProtection="1">
      <alignment horizontal="left" vertical="center" wrapText="1"/>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6" fillId="0" borderId="7" xfId="0" applyFont="1" applyBorder="1" applyAlignment="1" applyProtection="1" quotePrefix="1">
      <alignment horizontal="left" vertical="center" wrapText="1" inden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8"/>
  <sheetViews>
    <sheetView showZeros="0" workbookViewId="0">
      <pane ySplit="1" topLeftCell="A6" activePane="bottomLeft" state="frozen"/>
      <selection/>
      <selection pane="bottomLeft" activeCell="D16" sqref="D16"/>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39" t="s">
        <v>0</v>
      </c>
    </row>
    <row r="3" ht="36" customHeight="1" spans="1:4">
      <c r="A3" s="6" t="str">
        <f>"2025"&amp;"年部门财务收支预算总表"</f>
        <v>2025年部门财务收支预算总表</v>
      </c>
      <c r="B3" s="200"/>
      <c r="C3" s="200"/>
      <c r="D3" s="200"/>
    </row>
    <row r="4" ht="18.75" customHeight="1" spans="1:4">
      <c r="A4" s="41" t="str">
        <f>"单位名称："&amp;"耿马傣族佤族自治县孟定农场卫生院"</f>
        <v>单位名称：耿马傣族佤族自治县孟定农场卫生院</v>
      </c>
      <c r="B4" s="201"/>
      <c r="C4" s="201"/>
      <c r="D4" s="39" t="s">
        <v>1</v>
      </c>
    </row>
    <row r="5" ht="18.75" customHeight="1" spans="1:4">
      <c r="A5" s="13" t="s">
        <v>2</v>
      </c>
      <c r="B5" s="15"/>
      <c r="C5" s="13" t="s">
        <v>3</v>
      </c>
      <c r="D5" s="15"/>
    </row>
    <row r="6" ht="18.75" customHeight="1" spans="1:4">
      <c r="A6" s="31" t="s">
        <v>4</v>
      </c>
      <c r="B6" s="31" t="str">
        <f t="shared" ref="B6:D6" si="0">"2025"&amp;"年预算数"</f>
        <v>2025年预算数</v>
      </c>
      <c r="C6" s="31" t="s">
        <v>5</v>
      </c>
      <c r="D6" s="31" t="str">
        <f t="shared" si="0"/>
        <v>2025年预算数</v>
      </c>
    </row>
    <row r="7" ht="18.75" customHeight="1" spans="1:4">
      <c r="A7" s="33"/>
      <c r="B7" s="33"/>
      <c r="C7" s="33"/>
      <c r="D7" s="33"/>
    </row>
    <row r="8" ht="18.75" customHeight="1" spans="1:4">
      <c r="A8" s="129" t="s">
        <v>6</v>
      </c>
      <c r="B8" s="24">
        <v>11375609.52</v>
      </c>
      <c r="C8" s="129" t="s">
        <v>7</v>
      </c>
      <c r="D8" s="24"/>
    </row>
    <row r="9" ht="18.75" customHeight="1" spans="1:4">
      <c r="A9" s="129" t="s">
        <v>8</v>
      </c>
      <c r="B9" s="24"/>
      <c r="C9" s="129" t="s">
        <v>9</v>
      </c>
      <c r="D9" s="24"/>
    </row>
    <row r="10" ht="18.75" customHeight="1" spans="1:4">
      <c r="A10" s="129" t="s">
        <v>10</v>
      </c>
      <c r="B10" s="24"/>
      <c r="C10" s="129" t="s">
        <v>11</v>
      </c>
      <c r="D10" s="24"/>
    </row>
    <row r="11" ht="18.75" customHeight="1" spans="1:4">
      <c r="A11" s="129" t="s">
        <v>12</v>
      </c>
      <c r="B11" s="24"/>
      <c r="C11" s="129" t="s">
        <v>13</v>
      </c>
      <c r="D11" s="24"/>
    </row>
    <row r="12" ht="18.75" customHeight="1" spans="1:4">
      <c r="A12" s="202" t="s">
        <v>14</v>
      </c>
      <c r="B12" s="24">
        <v>9230000</v>
      </c>
      <c r="C12" s="161" t="s">
        <v>15</v>
      </c>
      <c r="D12" s="24"/>
    </row>
    <row r="13" ht="18.75" customHeight="1" spans="1:4">
      <c r="A13" s="164" t="s">
        <v>16</v>
      </c>
      <c r="B13" s="24">
        <v>6000000</v>
      </c>
      <c r="C13" s="163" t="s">
        <v>17</v>
      </c>
      <c r="D13" s="24"/>
    </row>
    <row r="14" ht="18.75" customHeight="1" spans="1:4">
      <c r="A14" s="164" t="s">
        <v>18</v>
      </c>
      <c r="B14" s="24"/>
      <c r="C14" s="163" t="s">
        <v>19</v>
      </c>
      <c r="D14" s="24"/>
    </row>
    <row r="15" ht="18.75" customHeight="1" spans="1:4">
      <c r="A15" s="164" t="s">
        <v>20</v>
      </c>
      <c r="B15" s="24"/>
      <c r="C15" s="163" t="s">
        <v>21</v>
      </c>
      <c r="D15" s="24">
        <v>3069902.4</v>
      </c>
    </row>
    <row r="16" ht="18.75" customHeight="1" spans="1:4">
      <c r="A16" s="164" t="s">
        <v>22</v>
      </c>
      <c r="B16" s="24"/>
      <c r="C16" s="163" t="s">
        <v>23</v>
      </c>
      <c r="D16" s="24">
        <v>19024591.42</v>
      </c>
    </row>
    <row r="17" ht="18.75" customHeight="1" spans="1:4">
      <c r="A17" s="164" t="s">
        <v>24</v>
      </c>
      <c r="B17" s="24">
        <v>3230000</v>
      </c>
      <c r="C17" s="164" t="s">
        <v>25</v>
      </c>
      <c r="D17" s="24"/>
    </row>
    <row r="18" ht="18.75" customHeight="1" spans="1:4">
      <c r="A18" s="164" t="s">
        <v>26</v>
      </c>
      <c r="B18" s="24"/>
      <c r="C18" s="164" t="s">
        <v>27</v>
      </c>
      <c r="D18" s="24"/>
    </row>
    <row r="19" ht="18.75" customHeight="1" spans="1:4">
      <c r="A19" s="165" t="s">
        <v>26</v>
      </c>
      <c r="B19" s="24"/>
      <c r="C19" s="163" t="s">
        <v>28</v>
      </c>
      <c r="D19" s="24"/>
    </row>
    <row r="20" ht="18.75" customHeight="1" spans="1:4">
      <c r="A20" s="165" t="s">
        <v>26</v>
      </c>
      <c r="B20" s="24"/>
      <c r="C20" s="163" t="s">
        <v>29</v>
      </c>
      <c r="D20" s="24"/>
    </row>
    <row r="21" ht="18.75" customHeight="1" spans="1:4">
      <c r="A21" s="165" t="s">
        <v>26</v>
      </c>
      <c r="B21" s="24"/>
      <c r="C21" s="163" t="s">
        <v>30</v>
      </c>
      <c r="D21" s="24"/>
    </row>
    <row r="22" ht="18.75" customHeight="1" spans="1:4">
      <c r="A22" s="165" t="s">
        <v>26</v>
      </c>
      <c r="B22" s="24"/>
      <c r="C22" s="163" t="s">
        <v>31</v>
      </c>
      <c r="D22" s="24"/>
    </row>
    <row r="23" ht="18.75" customHeight="1" spans="1:4">
      <c r="A23" s="165" t="s">
        <v>26</v>
      </c>
      <c r="B23" s="24"/>
      <c r="C23" s="163" t="s">
        <v>32</v>
      </c>
      <c r="D23" s="24"/>
    </row>
    <row r="24" ht="18.75" customHeight="1" spans="1:4">
      <c r="A24" s="165" t="s">
        <v>26</v>
      </c>
      <c r="B24" s="24"/>
      <c r="C24" s="163" t="s">
        <v>33</v>
      </c>
      <c r="D24" s="24"/>
    </row>
    <row r="25" ht="18.75" customHeight="1" spans="1:4">
      <c r="A25" s="165" t="s">
        <v>26</v>
      </c>
      <c r="B25" s="24"/>
      <c r="C25" s="163" t="s">
        <v>34</v>
      </c>
      <c r="D25" s="24"/>
    </row>
    <row r="26" ht="18.75" customHeight="1" spans="1:4">
      <c r="A26" s="165" t="s">
        <v>26</v>
      </c>
      <c r="B26" s="24"/>
      <c r="C26" s="163" t="s">
        <v>35</v>
      </c>
      <c r="D26" s="24">
        <v>663206.4</v>
      </c>
    </row>
    <row r="27" ht="18.75" customHeight="1" spans="1:4">
      <c r="A27" s="165" t="s">
        <v>26</v>
      </c>
      <c r="B27" s="24"/>
      <c r="C27" s="163" t="s">
        <v>36</v>
      </c>
      <c r="D27" s="24"/>
    </row>
    <row r="28" ht="18.75" customHeight="1" spans="1:4">
      <c r="A28" s="165" t="s">
        <v>26</v>
      </c>
      <c r="B28" s="24"/>
      <c r="C28" s="163" t="s">
        <v>37</v>
      </c>
      <c r="D28" s="24"/>
    </row>
    <row r="29" ht="18.75" customHeight="1" spans="1:4">
      <c r="A29" s="165" t="s">
        <v>26</v>
      </c>
      <c r="B29" s="24"/>
      <c r="C29" s="163" t="s">
        <v>38</v>
      </c>
      <c r="D29" s="24"/>
    </row>
    <row r="30" ht="18.75" customHeight="1" spans="1:4">
      <c r="A30" s="165" t="s">
        <v>26</v>
      </c>
      <c r="B30" s="24"/>
      <c r="C30" s="163" t="s">
        <v>39</v>
      </c>
      <c r="D30" s="24"/>
    </row>
    <row r="31" ht="18.75" customHeight="1" spans="1:4">
      <c r="A31" s="166" t="s">
        <v>26</v>
      </c>
      <c r="B31" s="24"/>
      <c r="C31" s="164" t="s">
        <v>40</v>
      </c>
      <c r="D31" s="24"/>
    </row>
    <row r="32" ht="18.75" customHeight="1" spans="1:4">
      <c r="A32" s="166" t="s">
        <v>26</v>
      </c>
      <c r="B32" s="24"/>
      <c r="C32" s="164" t="s">
        <v>41</v>
      </c>
      <c r="D32" s="24"/>
    </row>
    <row r="33" ht="18.75" customHeight="1" spans="1:4">
      <c r="A33" s="166" t="s">
        <v>26</v>
      </c>
      <c r="B33" s="24"/>
      <c r="C33" s="164" t="s">
        <v>42</v>
      </c>
      <c r="D33" s="24"/>
    </row>
    <row r="34" ht="18.75" customHeight="1" spans="1:4">
      <c r="A34" s="203" t="s">
        <v>43</v>
      </c>
      <c r="B34" s="167">
        <f>SUM(B8:B12)</f>
        <v>20605609.52</v>
      </c>
      <c r="C34" s="204" t="s">
        <v>44</v>
      </c>
      <c r="D34" s="167">
        <v>22757700.22</v>
      </c>
    </row>
    <row r="35" ht="18.75" customHeight="1" spans="1:4">
      <c r="A35" s="205" t="s">
        <v>45</v>
      </c>
      <c r="B35" s="24">
        <v>2152090.7</v>
      </c>
      <c r="C35" s="129" t="s">
        <v>46</v>
      </c>
      <c r="D35" s="24">
        <v>0</v>
      </c>
    </row>
    <row r="36" ht="18.75" customHeight="1" spans="1:4">
      <c r="A36" s="205" t="s">
        <v>47</v>
      </c>
      <c r="B36" s="24"/>
      <c r="C36" s="129" t="s">
        <v>47</v>
      </c>
      <c r="D36" s="24"/>
    </row>
    <row r="37" ht="18.75" customHeight="1" spans="1:4">
      <c r="A37" s="205" t="s">
        <v>48</v>
      </c>
      <c r="B37" s="24">
        <v>2152090.7</v>
      </c>
      <c r="C37" s="129" t="s">
        <v>49</v>
      </c>
      <c r="D37" s="24">
        <v>0</v>
      </c>
    </row>
    <row r="38" ht="18.75" customHeight="1" spans="1:4">
      <c r="A38" s="206" t="s">
        <v>50</v>
      </c>
      <c r="B38" s="167">
        <f t="shared" ref="B38:D38" si="1">B34+B35</f>
        <v>22757700.22</v>
      </c>
      <c r="C38" s="204" t="s">
        <v>51</v>
      </c>
      <c r="D38" s="167">
        <f>D34+D35</f>
        <v>22757700.22</v>
      </c>
    </row>
  </sheetData>
  <mergeCells count="8">
    <mergeCell ref="A3:D3"/>
    <mergeCell ref="A4:B4"/>
    <mergeCell ref="A5:B5"/>
    <mergeCell ref="C5:D5"/>
    <mergeCell ref="A6:A7"/>
    <mergeCell ref="B6:B7"/>
    <mergeCell ref="C6:C7"/>
    <mergeCell ref="D6:D7"/>
  </mergeCells>
  <printOptions horizontalCentered="1"/>
  <pageMargins left="0.388888888888889" right="0.388888888888889" top="0.509027777777778" bottom="0.509027777777778" header="0.309027777777778" footer="0.309027777777778"/>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10"/>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193"/>
      <c r="O2" s="67"/>
      <c r="P2" s="67"/>
      <c r="Q2" s="67"/>
      <c r="R2" s="67"/>
      <c r="S2" s="38" t="s">
        <v>52</v>
      </c>
    </row>
    <row r="3" ht="57.75" customHeight="1" spans="1:19">
      <c r="A3" s="125" t="str">
        <f>"2025"&amp;"年部门收入预算表"</f>
        <v>2025年部门收入预算表</v>
      </c>
      <c r="B3" s="178"/>
      <c r="C3" s="178"/>
      <c r="D3" s="178"/>
      <c r="E3" s="178"/>
      <c r="F3" s="178"/>
      <c r="G3" s="178"/>
      <c r="H3" s="178"/>
      <c r="I3" s="178"/>
      <c r="J3" s="178"/>
      <c r="K3" s="178"/>
      <c r="L3" s="178"/>
      <c r="M3" s="178"/>
      <c r="N3" s="178"/>
      <c r="O3" s="194"/>
      <c r="P3" s="194"/>
      <c r="Q3" s="194"/>
      <c r="R3" s="194"/>
      <c r="S3" s="194"/>
    </row>
    <row r="4" ht="18.75" customHeight="1" spans="1:19">
      <c r="A4" s="41" t="str">
        <f>"单位名称："&amp;"耿马傣族佤族自治县孟定农场卫生院"</f>
        <v>单位名称：耿马傣族佤族自治县孟定农场卫生院</v>
      </c>
      <c r="B4" s="93"/>
      <c r="C4" s="93"/>
      <c r="D4" s="93"/>
      <c r="E4" s="93"/>
      <c r="F4" s="93"/>
      <c r="G4" s="93"/>
      <c r="H4" s="93"/>
      <c r="I4" s="93"/>
      <c r="J4" s="71"/>
      <c r="K4" s="93"/>
      <c r="L4" s="93"/>
      <c r="M4" s="93"/>
      <c r="N4" s="93"/>
      <c r="O4" s="71"/>
      <c r="P4" s="71"/>
      <c r="Q4" s="71"/>
      <c r="R4" s="71"/>
      <c r="S4" s="38" t="s">
        <v>1</v>
      </c>
    </row>
    <row r="5" ht="18.75" customHeight="1" spans="1:19">
      <c r="A5" s="179" t="s">
        <v>53</v>
      </c>
      <c r="B5" s="180" t="s">
        <v>54</v>
      </c>
      <c r="C5" s="180" t="s">
        <v>55</v>
      </c>
      <c r="D5" s="181" t="s">
        <v>56</v>
      </c>
      <c r="E5" s="182"/>
      <c r="F5" s="182"/>
      <c r="G5" s="182"/>
      <c r="H5" s="182"/>
      <c r="I5" s="182"/>
      <c r="J5" s="195"/>
      <c r="K5" s="182"/>
      <c r="L5" s="182"/>
      <c r="M5" s="182"/>
      <c r="N5" s="196"/>
      <c r="O5" s="181" t="s">
        <v>45</v>
      </c>
      <c r="P5" s="181"/>
      <c r="Q5" s="181"/>
      <c r="R5" s="181"/>
      <c r="S5" s="199"/>
    </row>
    <row r="6" ht="18.75" customHeight="1" spans="1:19">
      <c r="A6" s="183"/>
      <c r="B6" s="184"/>
      <c r="C6" s="184"/>
      <c r="D6" s="185" t="s">
        <v>57</v>
      </c>
      <c r="E6" s="185" t="s">
        <v>58</v>
      </c>
      <c r="F6" s="185" t="s">
        <v>59</v>
      </c>
      <c r="G6" s="185" t="s">
        <v>60</v>
      </c>
      <c r="H6" s="185" t="s">
        <v>61</v>
      </c>
      <c r="I6" s="197" t="s">
        <v>62</v>
      </c>
      <c r="J6" s="197"/>
      <c r="K6" s="197"/>
      <c r="L6" s="197"/>
      <c r="M6" s="197"/>
      <c r="N6" s="188"/>
      <c r="O6" s="185" t="s">
        <v>57</v>
      </c>
      <c r="P6" s="185" t="s">
        <v>58</v>
      </c>
      <c r="Q6" s="185" t="s">
        <v>59</v>
      </c>
      <c r="R6" s="185" t="s">
        <v>60</v>
      </c>
      <c r="S6" s="185" t="s">
        <v>63</v>
      </c>
    </row>
    <row r="7" ht="18.75" customHeight="1" spans="1:19">
      <c r="A7" s="186"/>
      <c r="B7" s="187"/>
      <c r="C7" s="187"/>
      <c r="D7" s="188"/>
      <c r="E7" s="188"/>
      <c r="F7" s="188"/>
      <c r="G7" s="188"/>
      <c r="H7" s="188"/>
      <c r="I7" s="187" t="s">
        <v>57</v>
      </c>
      <c r="J7" s="187" t="s">
        <v>64</v>
      </c>
      <c r="K7" s="187" t="s">
        <v>65</v>
      </c>
      <c r="L7" s="187" t="s">
        <v>66</v>
      </c>
      <c r="M7" s="187" t="s">
        <v>67</v>
      </c>
      <c r="N7" s="187" t="s">
        <v>68</v>
      </c>
      <c r="O7" s="198"/>
      <c r="P7" s="198"/>
      <c r="Q7" s="198"/>
      <c r="R7" s="198"/>
      <c r="S7" s="188"/>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89" t="s">
        <v>69</v>
      </c>
      <c r="B9" s="190" t="s">
        <v>70</v>
      </c>
      <c r="C9" s="24">
        <v>22757700.22</v>
      </c>
      <c r="D9" s="24">
        <v>20605609.52</v>
      </c>
      <c r="E9" s="24">
        <v>11375609.52</v>
      </c>
      <c r="F9" s="24"/>
      <c r="G9" s="24"/>
      <c r="H9" s="24"/>
      <c r="I9" s="24">
        <v>9230000</v>
      </c>
      <c r="J9" s="24">
        <v>6000000</v>
      </c>
      <c r="K9" s="24"/>
      <c r="L9" s="24"/>
      <c r="M9" s="24"/>
      <c r="N9" s="24">
        <v>3230000</v>
      </c>
      <c r="O9" s="24">
        <v>2152090.7</v>
      </c>
      <c r="P9" s="24"/>
      <c r="Q9" s="24"/>
      <c r="R9" s="24"/>
      <c r="S9" s="24">
        <v>2152090.7</v>
      </c>
    </row>
    <row r="10" ht="18.75" customHeight="1" spans="1:19">
      <c r="A10" s="191" t="s">
        <v>55</v>
      </c>
      <c r="B10" s="192"/>
      <c r="C10" s="24">
        <v>22757700.22</v>
      </c>
      <c r="D10" s="24">
        <v>20605609.52</v>
      </c>
      <c r="E10" s="24">
        <v>11375609.52</v>
      </c>
      <c r="F10" s="24"/>
      <c r="G10" s="24"/>
      <c r="H10" s="24"/>
      <c r="I10" s="24">
        <v>9230000</v>
      </c>
      <c r="J10" s="24">
        <v>6000000</v>
      </c>
      <c r="K10" s="24"/>
      <c r="L10" s="24"/>
      <c r="M10" s="24"/>
      <c r="N10" s="24">
        <v>3230000</v>
      </c>
      <c r="O10" s="24">
        <v>2152090.7</v>
      </c>
      <c r="P10" s="24"/>
      <c r="Q10" s="24"/>
      <c r="R10" s="24"/>
      <c r="S10" s="24">
        <v>2152090.7</v>
      </c>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88888888888889" right="0.388888888888889" top="0.509027777777778" bottom="0.509027777777778" header="0.309027777777778" footer="0.309027777777778"/>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O22"/>
  <sheetViews>
    <sheetView showZeros="0" workbookViewId="0">
      <pane ySplit="1" topLeftCell="A2" activePane="bottomLeft" state="frozen"/>
      <selection/>
      <selection pane="bottomLeft" activeCell="E13" sqref="E13"/>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69"/>
      <c r="E2" s="2"/>
      <c r="F2" s="2"/>
      <c r="G2" s="2"/>
      <c r="H2" s="169"/>
      <c r="I2" s="2"/>
      <c r="J2" s="169"/>
      <c r="K2" s="2"/>
      <c r="L2" s="2"/>
      <c r="M2" s="2"/>
      <c r="N2" s="2"/>
      <c r="O2" s="39" t="s">
        <v>71</v>
      </c>
    </row>
    <row r="3" ht="42" customHeight="1" spans="1:15">
      <c r="A3" s="6" t="str">
        <f>"2025"&amp;"年部门支出预算表"</f>
        <v>2025年部门支出预算表</v>
      </c>
      <c r="B3" s="170"/>
      <c r="C3" s="170"/>
      <c r="D3" s="170"/>
      <c r="E3" s="170"/>
      <c r="F3" s="170"/>
      <c r="G3" s="170"/>
      <c r="H3" s="170"/>
      <c r="I3" s="170"/>
      <c r="J3" s="170"/>
      <c r="K3" s="170"/>
      <c r="L3" s="170"/>
      <c r="M3" s="170"/>
      <c r="N3" s="170"/>
      <c r="O3" s="170"/>
    </row>
    <row r="4" ht="18.75" customHeight="1" spans="1:15">
      <c r="A4" s="171" t="str">
        <f>"单位名称："&amp;"耿马傣族佤族自治县孟定农场卫生院"</f>
        <v>单位名称：耿马傣族佤族自治县孟定农场卫生院</v>
      </c>
      <c r="B4" s="172"/>
      <c r="C4" s="62"/>
      <c r="D4" s="30"/>
      <c r="E4" s="62"/>
      <c r="F4" s="62"/>
      <c r="G4" s="62"/>
      <c r="H4" s="30"/>
      <c r="I4" s="62"/>
      <c r="J4" s="30"/>
      <c r="K4" s="62"/>
      <c r="L4" s="62"/>
      <c r="M4" s="177"/>
      <c r="N4" s="177"/>
      <c r="O4" s="39" t="s">
        <v>1</v>
      </c>
    </row>
    <row r="5" ht="18.75" customHeight="1" spans="1:15">
      <c r="A5" s="11" t="s">
        <v>72</v>
      </c>
      <c r="B5" s="11" t="s">
        <v>73</v>
      </c>
      <c r="C5" s="11" t="s">
        <v>55</v>
      </c>
      <c r="D5" s="13" t="s">
        <v>58</v>
      </c>
      <c r="E5" s="74" t="s">
        <v>74</v>
      </c>
      <c r="F5" s="134" t="s">
        <v>75</v>
      </c>
      <c r="G5" s="11" t="s">
        <v>59</v>
      </c>
      <c r="H5" s="11" t="s">
        <v>60</v>
      </c>
      <c r="I5" s="11" t="s">
        <v>76</v>
      </c>
      <c r="J5" s="13" t="s">
        <v>77</v>
      </c>
      <c r="K5" s="14"/>
      <c r="L5" s="14"/>
      <c r="M5" s="14"/>
      <c r="N5" s="14"/>
      <c r="O5" s="15"/>
    </row>
    <row r="6" ht="30" customHeight="1" spans="1:15">
      <c r="A6" s="19"/>
      <c r="B6" s="19"/>
      <c r="C6" s="19"/>
      <c r="D6" s="66" t="s">
        <v>57</v>
      </c>
      <c r="E6" s="92" t="s">
        <v>74</v>
      </c>
      <c r="F6" s="92" t="s">
        <v>75</v>
      </c>
      <c r="G6" s="19"/>
      <c r="H6" s="19"/>
      <c r="I6" s="19"/>
      <c r="J6" s="66" t="s">
        <v>57</v>
      </c>
      <c r="K6" s="46" t="s">
        <v>78</v>
      </c>
      <c r="L6" s="46" t="s">
        <v>79</v>
      </c>
      <c r="M6" s="46" t="s">
        <v>80</v>
      </c>
      <c r="N6" s="46" t="s">
        <v>81</v>
      </c>
      <c r="O6" s="46" t="s">
        <v>82</v>
      </c>
    </row>
    <row r="7" ht="18.75" customHeight="1" spans="1:15">
      <c r="A7" s="115">
        <v>1</v>
      </c>
      <c r="B7" s="115">
        <v>2</v>
      </c>
      <c r="C7" s="66">
        <v>3</v>
      </c>
      <c r="D7" s="66">
        <v>4</v>
      </c>
      <c r="E7" s="66">
        <v>5</v>
      </c>
      <c r="F7" s="66">
        <v>6</v>
      </c>
      <c r="G7" s="66">
        <v>7</v>
      </c>
      <c r="H7" s="66">
        <v>8</v>
      </c>
      <c r="I7" s="66">
        <v>9</v>
      </c>
      <c r="J7" s="66">
        <v>10</v>
      </c>
      <c r="K7" s="66">
        <v>11</v>
      </c>
      <c r="L7" s="66">
        <v>12</v>
      </c>
      <c r="M7" s="66">
        <v>13</v>
      </c>
      <c r="N7" s="66">
        <v>14</v>
      </c>
      <c r="O7" s="66">
        <v>15</v>
      </c>
    </row>
    <row r="8" ht="18.75" customHeight="1" spans="1:15">
      <c r="A8" s="129" t="s">
        <v>83</v>
      </c>
      <c r="B8" s="158" t="s">
        <v>84</v>
      </c>
      <c r="C8" s="24">
        <v>3069902.4</v>
      </c>
      <c r="D8" s="24">
        <v>3069902.4</v>
      </c>
      <c r="E8" s="24">
        <v>3069902.4</v>
      </c>
      <c r="F8" s="24"/>
      <c r="G8" s="24"/>
      <c r="H8" s="24"/>
      <c r="I8" s="24"/>
      <c r="J8" s="24"/>
      <c r="K8" s="24"/>
      <c r="L8" s="24"/>
      <c r="M8" s="24"/>
      <c r="N8" s="24"/>
      <c r="O8" s="24"/>
    </row>
    <row r="9" ht="18.75" customHeight="1" spans="1:15">
      <c r="A9" s="173" t="s">
        <v>85</v>
      </c>
      <c r="B9" s="174" t="str">
        <f>"  "&amp;"行政事业单位养老支出"</f>
        <v>  行政事业单位养老支出</v>
      </c>
      <c r="C9" s="24">
        <v>3069902.4</v>
      </c>
      <c r="D9" s="24">
        <v>3069902.4</v>
      </c>
      <c r="E9" s="24">
        <v>3069902.4</v>
      </c>
      <c r="F9" s="24"/>
      <c r="G9" s="24"/>
      <c r="H9" s="24"/>
      <c r="I9" s="24"/>
      <c r="J9" s="24"/>
      <c r="K9" s="24"/>
      <c r="L9" s="24"/>
      <c r="M9" s="24"/>
      <c r="N9" s="24"/>
      <c r="O9" s="24"/>
    </row>
    <row r="10" ht="18.75" customHeight="1" spans="1:15">
      <c r="A10" s="173" t="s">
        <v>86</v>
      </c>
      <c r="B10" s="174" t="str">
        <f>"    "&amp;"事业单位离退休"</f>
        <v>    事业单位离退休</v>
      </c>
      <c r="C10" s="24">
        <v>2185627.2</v>
      </c>
      <c r="D10" s="24">
        <v>2185627.2</v>
      </c>
      <c r="E10" s="24">
        <v>2185627.2</v>
      </c>
      <c r="F10" s="24"/>
      <c r="G10" s="24"/>
      <c r="H10" s="24"/>
      <c r="I10" s="24"/>
      <c r="J10" s="24"/>
      <c r="K10" s="24"/>
      <c r="L10" s="24"/>
      <c r="M10" s="24"/>
      <c r="N10" s="24"/>
      <c r="O10" s="24"/>
    </row>
    <row r="11" ht="18.75" customHeight="1" spans="1:15">
      <c r="A11" s="173" t="s">
        <v>87</v>
      </c>
      <c r="B11" s="174" t="str">
        <f>"    "&amp;"机关事业单位基本养老保险缴费支出"</f>
        <v>    机关事业单位基本养老保险缴费支出</v>
      </c>
      <c r="C11" s="24">
        <v>884275.2</v>
      </c>
      <c r="D11" s="24">
        <v>884275.2</v>
      </c>
      <c r="E11" s="24">
        <v>884275.2</v>
      </c>
      <c r="F11" s="24"/>
      <c r="G11" s="24"/>
      <c r="H11" s="24"/>
      <c r="I11" s="24"/>
      <c r="J11" s="24"/>
      <c r="K11" s="24"/>
      <c r="L11" s="24"/>
      <c r="M11" s="24"/>
      <c r="N11" s="24"/>
      <c r="O11" s="24"/>
    </row>
    <row r="12" ht="18.75" customHeight="1" spans="1:15">
      <c r="A12" s="129" t="s">
        <v>88</v>
      </c>
      <c r="B12" s="158" t="s">
        <v>89</v>
      </c>
      <c r="C12" s="24">
        <v>19024591.42</v>
      </c>
      <c r="D12" s="24">
        <v>7642500.72</v>
      </c>
      <c r="E12" s="24">
        <v>7613400.72</v>
      </c>
      <c r="F12" s="24">
        <v>29100</v>
      </c>
      <c r="G12" s="24"/>
      <c r="H12" s="24"/>
      <c r="I12" s="24"/>
      <c r="J12" s="24">
        <v>11382090.7</v>
      </c>
      <c r="K12" s="24">
        <v>8152090.7</v>
      </c>
      <c r="L12" s="24"/>
      <c r="M12" s="24"/>
      <c r="N12" s="24"/>
      <c r="O12" s="24">
        <v>3230000</v>
      </c>
    </row>
    <row r="13" ht="18.75" customHeight="1" spans="1:15">
      <c r="A13" s="173" t="s">
        <v>90</v>
      </c>
      <c r="B13" s="174" t="str">
        <f>"  "&amp;"基层医疗卫生机构"</f>
        <v>  基层医疗卫生机构</v>
      </c>
      <c r="C13" s="24">
        <v>18585572.86</v>
      </c>
      <c r="D13" s="24">
        <v>7203482.16</v>
      </c>
      <c r="E13" s="24">
        <v>7174382.16</v>
      </c>
      <c r="F13" s="24">
        <v>29100</v>
      </c>
      <c r="G13" s="24"/>
      <c r="H13" s="24"/>
      <c r="I13" s="24"/>
      <c r="J13" s="24">
        <v>11382090.7</v>
      </c>
      <c r="K13" s="24">
        <v>8152090.7</v>
      </c>
      <c r="L13" s="24"/>
      <c r="M13" s="24"/>
      <c r="N13" s="24"/>
      <c r="O13" s="24">
        <v>3230000</v>
      </c>
    </row>
    <row r="14" ht="18.75" customHeight="1" spans="1:15">
      <c r="A14" s="173" t="s">
        <v>91</v>
      </c>
      <c r="B14" s="174" t="str">
        <f>"    "&amp;"乡镇卫生院"</f>
        <v>    乡镇卫生院</v>
      </c>
      <c r="C14" s="24">
        <v>18326472.86</v>
      </c>
      <c r="D14" s="24">
        <v>7174382.16</v>
      </c>
      <c r="E14" s="24">
        <v>7174382.16</v>
      </c>
      <c r="F14" s="24"/>
      <c r="G14" s="24"/>
      <c r="H14" s="24"/>
      <c r="I14" s="24"/>
      <c r="J14" s="24">
        <v>11152090.7</v>
      </c>
      <c r="K14" s="24">
        <v>8152090.7</v>
      </c>
      <c r="L14" s="24"/>
      <c r="M14" s="24"/>
      <c r="N14" s="24"/>
      <c r="O14" s="24">
        <v>3000000</v>
      </c>
    </row>
    <row r="15" ht="18.75" customHeight="1" spans="1:15">
      <c r="A15" s="173" t="s">
        <v>92</v>
      </c>
      <c r="B15" s="174" t="str">
        <f>"    "&amp;"其他基层医疗卫生机构支出"</f>
        <v>    其他基层医疗卫生机构支出</v>
      </c>
      <c r="C15" s="24">
        <v>259100</v>
      </c>
      <c r="D15" s="24">
        <v>29100</v>
      </c>
      <c r="E15" s="24"/>
      <c r="F15" s="24">
        <v>29100</v>
      </c>
      <c r="G15" s="24"/>
      <c r="H15" s="24"/>
      <c r="I15" s="24"/>
      <c r="J15" s="24">
        <v>230000</v>
      </c>
      <c r="K15" s="24"/>
      <c r="L15" s="24"/>
      <c r="M15" s="24"/>
      <c r="N15" s="24"/>
      <c r="O15" s="24">
        <v>230000</v>
      </c>
    </row>
    <row r="16" ht="18.75" customHeight="1" spans="1:15">
      <c r="A16" s="173" t="s">
        <v>93</v>
      </c>
      <c r="B16" s="174" t="str">
        <f>"  "&amp;"行政事业单位医疗"</f>
        <v>  行政事业单位医疗</v>
      </c>
      <c r="C16" s="24">
        <v>439018.56</v>
      </c>
      <c r="D16" s="24">
        <v>439018.56</v>
      </c>
      <c r="E16" s="24">
        <v>439018.56</v>
      </c>
      <c r="F16" s="24"/>
      <c r="G16" s="24"/>
      <c r="H16" s="24"/>
      <c r="I16" s="24"/>
      <c r="J16" s="24"/>
      <c r="K16" s="24"/>
      <c r="L16" s="24"/>
      <c r="M16" s="24"/>
      <c r="N16" s="24"/>
      <c r="O16" s="24"/>
    </row>
    <row r="17" ht="18.75" customHeight="1" spans="1:15">
      <c r="A17" s="173" t="s">
        <v>94</v>
      </c>
      <c r="B17" s="174" t="str">
        <f>"    "&amp;"事业单位医疗"</f>
        <v>    事业单位医疗</v>
      </c>
      <c r="C17" s="24">
        <v>392397.12</v>
      </c>
      <c r="D17" s="24">
        <v>392397.12</v>
      </c>
      <c r="E17" s="24">
        <v>392397.12</v>
      </c>
      <c r="F17" s="24"/>
      <c r="G17" s="24"/>
      <c r="H17" s="24"/>
      <c r="I17" s="24"/>
      <c r="J17" s="24"/>
      <c r="K17" s="24"/>
      <c r="L17" s="24"/>
      <c r="M17" s="24"/>
      <c r="N17" s="24"/>
      <c r="O17" s="24"/>
    </row>
    <row r="18" ht="18.75" customHeight="1" spans="1:15">
      <c r="A18" s="173" t="s">
        <v>95</v>
      </c>
      <c r="B18" s="174" t="str">
        <f>"    "&amp;"其他行政事业单位医疗支出"</f>
        <v>    其他行政事业单位医疗支出</v>
      </c>
      <c r="C18" s="24">
        <v>46621.44</v>
      </c>
      <c r="D18" s="24">
        <v>46621.44</v>
      </c>
      <c r="E18" s="24">
        <v>46621.44</v>
      </c>
      <c r="F18" s="24"/>
      <c r="G18" s="24"/>
      <c r="H18" s="24"/>
      <c r="I18" s="24"/>
      <c r="J18" s="24"/>
      <c r="K18" s="24"/>
      <c r="L18" s="24"/>
      <c r="M18" s="24"/>
      <c r="N18" s="24"/>
      <c r="O18" s="24"/>
    </row>
    <row r="19" ht="18.75" customHeight="1" spans="1:15">
      <c r="A19" s="129" t="s">
        <v>96</v>
      </c>
      <c r="B19" s="158" t="s">
        <v>97</v>
      </c>
      <c r="C19" s="24">
        <v>663206.4</v>
      </c>
      <c r="D19" s="24">
        <v>663206.4</v>
      </c>
      <c r="E19" s="24">
        <v>663206.4</v>
      </c>
      <c r="F19" s="24"/>
      <c r="G19" s="24"/>
      <c r="H19" s="24"/>
      <c r="I19" s="24"/>
      <c r="J19" s="24"/>
      <c r="K19" s="24"/>
      <c r="L19" s="24"/>
      <c r="M19" s="24"/>
      <c r="N19" s="24"/>
      <c r="O19" s="24"/>
    </row>
    <row r="20" ht="18.75" customHeight="1" spans="1:15">
      <c r="A20" s="173" t="s">
        <v>98</v>
      </c>
      <c r="B20" s="174" t="str">
        <f>"  "&amp;"住房改革支出"</f>
        <v>  住房改革支出</v>
      </c>
      <c r="C20" s="24">
        <v>663206.4</v>
      </c>
      <c r="D20" s="24">
        <v>663206.4</v>
      </c>
      <c r="E20" s="24">
        <v>663206.4</v>
      </c>
      <c r="F20" s="24"/>
      <c r="G20" s="24"/>
      <c r="H20" s="24"/>
      <c r="I20" s="24"/>
      <c r="J20" s="24"/>
      <c r="K20" s="24"/>
      <c r="L20" s="24"/>
      <c r="M20" s="24"/>
      <c r="N20" s="24"/>
      <c r="O20" s="24"/>
    </row>
    <row r="21" ht="18.75" customHeight="1" spans="1:15">
      <c r="A21" s="173" t="s">
        <v>99</v>
      </c>
      <c r="B21" s="174" t="str">
        <f>"    "&amp;"住房公积金"</f>
        <v>    住房公积金</v>
      </c>
      <c r="C21" s="24">
        <v>663206.4</v>
      </c>
      <c r="D21" s="24">
        <v>663206.4</v>
      </c>
      <c r="E21" s="24">
        <v>663206.4</v>
      </c>
      <c r="F21" s="24"/>
      <c r="G21" s="24"/>
      <c r="H21" s="24"/>
      <c r="I21" s="24"/>
      <c r="J21" s="24"/>
      <c r="K21" s="24"/>
      <c r="L21" s="24"/>
      <c r="M21" s="24"/>
      <c r="N21" s="24"/>
      <c r="O21" s="24"/>
    </row>
    <row r="22" ht="18.75" customHeight="1" spans="1:15">
      <c r="A22" s="175" t="s">
        <v>100</v>
      </c>
      <c r="B22" s="176" t="s">
        <v>100</v>
      </c>
      <c r="C22" s="24">
        <v>22757700.22</v>
      </c>
      <c r="D22" s="24">
        <v>11375609.52</v>
      </c>
      <c r="E22" s="24">
        <v>11346509.52</v>
      </c>
      <c r="F22" s="24">
        <v>29100</v>
      </c>
      <c r="G22" s="24"/>
      <c r="H22" s="24"/>
      <c r="I22" s="24"/>
      <c r="J22" s="24">
        <v>11382090.7</v>
      </c>
      <c r="K22" s="24">
        <v>8152090.7</v>
      </c>
      <c r="L22" s="24"/>
      <c r="M22" s="24"/>
      <c r="N22" s="24"/>
      <c r="O22" s="24">
        <v>3230000</v>
      </c>
    </row>
  </sheetData>
  <mergeCells count="11">
    <mergeCell ref="A3:O3"/>
    <mergeCell ref="A4:L4"/>
    <mergeCell ref="D5:F5"/>
    <mergeCell ref="J5:O5"/>
    <mergeCell ref="A22:B22"/>
    <mergeCell ref="A5:A6"/>
    <mergeCell ref="B5:B6"/>
    <mergeCell ref="C5:C6"/>
    <mergeCell ref="G5:G6"/>
    <mergeCell ref="H5:H6"/>
    <mergeCell ref="I5:I6"/>
  </mergeCells>
  <printOptions horizontalCentered="1"/>
  <pageMargins left="0.388888888888889" right="0.388888888888889" top="0.509027777777778" bottom="0.509027777777778" header="0.309027777777778" footer="0.309027777777778"/>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6"/>
  <sheetViews>
    <sheetView showZeros="0" workbookViewId="0">
      <pane ySplit="1" topLeftCell="A6" activePane="bottomLeft" state="frozen"/>
      <selection/>
      <selection pane="bottomLeft" activeCell="D17" sqref="D17"/>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39" t="s">
        <v>101</v>
      </c>
    </row>
    <row r="3" ht="36" customHeight="1" spans="1:4">
      <c r="A3" s="6" t="str">
        <f>"2025"&amp;"年部门财政拨款收支预算总表"</f>
        <v>2025年部门财政拨款收支预算总表</v>
      </c>
      <c r="B3" s="156"/>
      <c r="C3" s="156"/>
      <c r="D3" s="156"/>
    </row>
    <row r="4" ht="18.75" customHeight="1" spans="1:4">
      <c r="A4" s="8" t="str">
        <f>"单位名称："&amp;"耿马傣族佤族自治县孟定农场卫生院"</f>
        <v>单位名称：耿马傣族佤族自治县孟定农场卫生院</v>
      </c>
      <c r="B4" s="157"/>
      <c r="C4" s="157"/>
      <c r="D4" s="39" t="s">
        <v>1</v>
      </c>
    </row>
    <row r="5" ht="18.75" customHeight="1" spans="1:4">
      <c r="A5" s="13" t="s">
        <v>2</v>
      </c>
      <c r="B5" s="15"/>
      <c r="C5" s="13" t="s">
        <v>3</v>
      </c>
      <c r="D5" s="15"/>
    </row>
    <row r="6" ht="18.75" customHeight="1" spans="1:4">
      <c r="A6" s="31" t="s">
        <v>4</v>
      </c>
      <c r="B6" s="105" t="str">
        <f t="shared" ref="B6:D6" si="0">"2025"&amp;"年预算数"</f>
        <v>2025年预算数</v>
      </c>
      <c r="C6" s="31" t="s">
        <v>102</v>
      </c>
      <c r="D6" s="105" t="str">
        <f t="shared" si="0"/>
        <v>2025年预算数</v>
      </c>
    </row>
    <row r="7" ht="18.75" customHeight="1" spans="1:4">
      <c r="A7" s="33"/>
      <c r="B7" s="19"/>
      <c r="C7" s="33"/>
      <c r="D7" s="19"/>
    </row>
    <row r="8" ht="18.75" customHeight="1" spans="1:4">
      <c r="A8" s="158" t="s">
        <v>103</v>
      </c>
      <c r="B8" s="24">
        <v>11375609.52</v>
      </c>
      <c r="C8" s="23" t="s">
        <v>104</v>
      </c>
      <c r="D8" s="24">
        <v>11375609.52</v>
      </c>
    </row>
    <row r="9" ht="18.75" customHeight="1" spans="1:4">
      <c r="A9" s="159" t="s">
        <v>105</v>
      </c>
      <c r="B9" s="24">
        <v>11375609.52</v>
      </c>
      <c r="C9" s="23" t="s">
        <v>106</v>
      </c>
      <c r="D9" s="24"/>
    </row>
    <row r="10" ht="18.75" customHeight="1" spans="1:4">
      <c r="A10" s="159" t="s">
        <v>107</v>
      </c>
      <c r="B10" s="24"/>
      <c r="C10" s="23" t="s">
        <v>108</v>
      </c>
      <c r="D10" s="24"/>
    </row>
    <row r="11" ht="18.75" customHeight="1" spans="1:4">
      <c r="A11" s="159" t="s">
        <v>109</v>
      </c>
      <c r="B11" s="24"/>
      <c r="C11" s="23" t="s">
        <v>110</v>
      </c>
      <c r="D11" s="24"/>
    </row>
    <row r="12" ht="18.75" customHeight="1" spans="1:4">
      <c r="A12" s="160" t="s">
        <v>111</v>
      </c>
      <c r="B12" s="24"/>
      <c r="C12" s="161" t="s">
        <v>112</v>
      </c>
      <c r="D12" s="24"/>
    </row>
    <row r="13" ht="18.75" customHeight="1" spans="1:4">
      <c r="A13" s="162" t="s">
        <v>105</v>
      </c>
      <c r="B13" s="24"/>
      <c r="C13" s="163" t="s">
        <v>113</v>
      </c>
      <c r="D13" s="24"/>
    </row>
    <row r="14" ht="18.75" customHeight="1" spans="1:4">
      <c r="A14" s="162" t="s">
        <v>107</v>
      </c>
      <c r="B14" s="24"/>
      <c r="C14" s="163" t="s">
        <v>114</v>
      </c>
      <c r="D14" s="24"/>
    </row>
    <row r="15" ht="18.75" customHeight="1" spans="1:4">
      <c r="A15" s="162" t="s">
        <v>109</v>
      </c>
      <c r="B15" s="24"/>
      <c r="C15" s="163" t="s">
        <v>115</v>
      </c>
      <c r="D15" s="24"/>
    </row>
    <row r="16" ht="18.75" customHeight="1" spans="1:4">
      <c r="A16" s="162" t="s">
        <v>26</v>
      </c>
      <c r="B16" s="24"/>
      <c r="C16" s="163" t="s">
        <v>116</v>
      </c>
      <c r="D16" s="24">
        <v>3069902.4</v>
      </c>
    </row>
    <row r="17" ht="18.75" customHeight="1" spans="1:4">
      <c r="A17" s="162" t="s">
        <v>26</v>
      </c>
      <c r="B17" s="24" t="s">
        <v>26</v>
      </c>
      <c r="C17" s="163" t="s">
        <v>117</v>
      </c>
      <c r="D17" s="24">
        <v>7642500.72</v>
      </c>
    </row>
    <row r="18" ht="18.75" customHeight="1" spans="1:4">
      <c r="A18" s="164" t="s">
        <v>26</v>
      </c>
      <c r="B18" s="24" t="s">
        <v>26</v>
      </c>
      <c r="C18" s="163" t="s">
        <v>118</v>
      </c>
      <c r="D18" s="24"/>
    </row>
    <row r="19" ht="18.75" customHeight="1" spans="1:4">
      <c r="A19" s="164" t="s">
        <v>26</v>
      </c>
      <c r="B19" s="24" t="s">
        <v>26</v>
      </c>
      <c r="C19" s="163" t="s">
        <v>119</v>
      </c>
      <c r="D19" s="24"/>
    </row>
    <row r="20" ht="18.75" customHeight="1" spans="1:4">
      <c r="A20" s="165" t="s">
        <v>26</v>
      </c>
      <c r="B20" s="24" t="s">
        <v>26</v>
      </c>
      <c r="C20" s="163" t="s">
        <v>120</v>
      </c>
      <c r="D20" s="24"/>
    </row>
    <row r="21" ht="18.75" customHeight="1" spans="1:4">
      <c r="A21" s="165" t="s">
        <v>26</v>
      </c>
      <c r="B21" s="24" t="s">
        <v>26</v>
      </c>
      <c r="C21" s="163" t="s">
        <v>121</v>
      </c>
      <c r="D21" s="24"/>
    </row>
    <row r="22" ht="18.75" customHeight="1" spans="1:4">
      <c r="A22" s="165" t="s">
        <v>26</v>
      </c>
      <c r="B22" s="24" t="s">
        <v>26</v>
      </c>
      <c r="C22" s="163" t="s">
        <v>122</v>
      </c>
      <c r="D22" s="24"/>
    </row>
    <row r="23" ht="18.75" customHeight="1" spans="1:4">
      <c r="A23" s="165" t="s">
        <v>26</v>
      </c>
      <c r="B23" s="24" t="s">
        <v>26</v>
      </c>
      <c r="C23" s="163" t="s">
        <v>123</v>
      </c>
      <c r="D23" s="24"/>
    </row>
    <row r="24" ht="18.75" customHeight="1" spans="1:4">
      <c r="A24" s="165" t="s">
        <v>26</v>
      </c>
      <c r="B24" s="24" t="s">
        <v>26</v>
      </c>
      <c r="C24" s="163" t="s">
        <v>124</v>
      </c>
      <c r="D24" s="24"/>
    </row>
    <row r="25" ht="18.75" customHeight="1" spans="1:4">
      <c r="A25" s="165" t="s">
        <v>26</v>
      </c>
      <c r="B25" s="24" t="s">
        <v>26</v>
      </c>
      <c r="C25" s="163" t="s">
        <v>125</v>
      </c>
      <c r="D25" s="24"/>
    </row>
    <row r="26" ht="18.75" customHeight="1" spans="1:4">
      <c r="A26" s="165" t="s">
        <v>26</v>
      </c>
      <c r="B26" s="24" t="s">
        <v>26</v>
      </c>
      <c r="C26" s="163" t="s">
        <v>126</v>
      </c>
      <c r="D26" s="24"/>
    </row>
    <row r="27" ht="18.75" customHeight="1" spans="1:4">
      <c r="A27" s="165" t="s">
        <v>26</v>
      </c>
      <c r="B27" s="24" t="s">
        <v>26</v>
      </c>
      <c r="C27" s="163" t="s">
        <v>127</v>
      </c>
      <c r="D27" s="24">
        <v>663206.4</v>
      </c>
    </row>
    <row r="28" ht="18.75" customHeight="1" spans="1:4">
      <c r="A28" s="165" t="s">
        <v>26</v>
      </c>
      <c r="B28" s="24" t="s">
        <v>26</v>
      </c>
      <c r="C28" s="163" t="s">
        <v>128</v>
      </c>
      <c r="D28" s="24"/>
    </row>
    <row r="29" ht="18.75" customHeight="1" spans="1:4">
      <c r="A29" s="165" t="s">
        <v>26</v>
      </c>
      <c r="B29" s="24" t="s">
        <v>26</v>
      </c>
      <c r="C29" s="163" t="s">
        <v>129</v>
      </c>
      <c r="D29" s="24"/>
    </row>
    <row r="30" ht="18.75" customHeight="1" spans="1:4">
      <c r="A30" s="165" t="s">
        <v>26</v>
      </c>
      <c r="B30" s="24" t="s">
        <v>26</v>
      </c>
      <c r="C30" s="163" t="s">
        <v>130</v>
      </c>
      <c r="D30" s="24"/>
    </row>
    <row r="31" ht="18.75" customHeight="1" spans="1:4">
      <c r="A31" s="165" t="s">
        <v>26</v>
      </c>
      <c r="B31" s="24" t="s">
        <v>26</v>
      </c>
      <c r="C31" s="163" t="s">
        <v>131</v>
      </c>
      <c r="D31" s="24"/>
    </row>
    <row r="32" ht="18.75" customHeight="1" spans="1:4">
      <c r="A32" s="166" t="s">
        <v>26</v>
      </c>
      <c r="B32" s="24" t="s">
        <v>26</v>
      </c>
      <c r="C32" s="163" t="s">
        <v>132</v>
      </c>
      <c r="D32" s="24"/>
    </row>
    <row r="33" ht="18.75" customHeight="1" spans="1:4">
      <c r="A33" s="166" t="s">
        <v>26</v>
      </c>
      <c r="B33" s="24" t="s">
        <v>26</v>
      </c>
      <c r="C33" s="163" t="s">
        <v>133</v>
      </c>
      <c r="D33" s="24"/>
    </row>
    <row r="34" ht="18.75" customHeight="1" spans="1:4">
      <c r="A34" s="166" t="s">
        <v>26</v>
      </c>
      <c r="B34" s="24" t="s">
        <v>26</v>
      </c>
      <c r="C34" s="163" t="s">
        <v>134</v>
      </c>
      <c r="D34" s="24"/>
    </row>
    <row r="35" ht="18.75" customHeight="1" spans="1:4">
      <c r="A35" s="166" t="s">
        <v>26</v>
      </c>
      <c r="B35" s="24" t="s">
        <v>26</v>
      </c>
      <c r="C35" s="163" t="s">
        <v>135</v>
      </c>
      <c r="D35" s="24"/>
    </row>
    <row r="36" ht="18.75" customHeight="1" spans="1:4">
      <c r="A36" s="55" t="s">
        <v>136</v>
      </c>
      <c r="B36" s="167">
        <v>11375609.52</v>
      </c>
      <c r="C36" s="168" t="s">
        <v>51</v>
      </c>
      <c r="D36" s="167">
        <v>11375609.52</v>
      </c>
    </row>
  </sheetData>
  <mergeCells count="8">
    <mergeCell ref="A3:D3"/>
    <mergeCell ref="A4:B4"/>
    <mergeCell ref="A5:B5"/>
    <mergeCell ref="C5:D5"/>
    <mergeCell ref="A6:A7"/>
    <mergeCell ref="B6:B7"/>
    <mergeCell ref="C6:C7"/>
    <mergeCell ref="D6:D7"/>
  </mergeCells>
  <printOptions horizontalCentered="1"/>
  <pageMargins left="0.388888888888889" right="0.388888888888889" top="0.509027777777778" bottom="0.509027777777778" header="0.309027777777778" footer="0.309027777777778"/>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2"/>
  <sheetViews>
    <sheetView showZeros="0" workbookViewId="0">
      <pane ySplit="1" topLeftCell="A2" activePane="bottomLeft" state="frozen"/>
      <selection/>
      <selection pane="bottomLeft" activeCell="D18" sqref="D18"/>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46"/>
      <c r="F2" s="57"/>
      <c r="G2" s="39" t="s">
        <v>137</v>
      </c>
    </row>
    <row r="3" ht="39" customHeight="1" spans="1:7">
      <c r="A3" s="6" t="str">
        <f>"2025"&amp;"年一般公共预算支出预算表（按功能科目分类）"</f>
        <v>2025年一般公共预算支出预算表（按功能科目分类）</v>
      </c>
      <c r="B3" s="147"/>
      <c r="C3" s="147"/>
      <c r="D3" s="147"/>
      <c r="E3" s="147"/>
      <c r="F3" s="147"/>
      <c r="G3" s="147"/>
    </row>
    <row r="4" ht="18" customHeight="1" spans="1:7">
      <c r="A4" s="148" t="str">
        <f>"单位名称："&amp;"耿马傣族佤族自治县孟定农场卫生院"</f>
        <v>单位名称：耿马傣族佤族自治县孟定农场卫生院</v>
      </c>
      <c r="B4" s="29"/>
      <c r="C4" s="30"/>
      <c r="D4" s="30"/>
      <c r="E4" s="30"/>
      <c r="F4" s="100"/>
      <c r="G4" s="39" t="s">
        <v>1</v>
      </c>
    </row>
    <row r="5" ht="20.25" customHeight="1" spans="1:7">
      <c r="A5" s="149" t="s">
        <v>138</v>
      </c>
      <c r="B5" s="150"/>
      <c r="C5" s="105" t="s">
        <v>55</v>
      </c>
      <c r="D5" s="127" t="s">
        <v>74</v>
      </c>
      <c r="E5" s="14"/>
      <c r="F5" s="15"/>
      <c r="G5" s="120" t="s">
        <v>75</v>
      </c>
    </row>
    <row r="6" ht="20.25" customHeight="1" spans="1:7">
      <c r="A6" s="151" t="s">
        <v>72</v>
      </c>
      <c r="B6" s="151" t="s">
        <v>73</v>
      </c>
      <c r="C6" s="33"/>
      <c r="D6" s="66" t="s">
        <v>57</v>
      </c>
      <c r="E6" s="66" t="s">
        <v>139</v>
      </c>
      <c r="F6" s="66" t="s">
        <v>140</v>
      </c>
      <c r="G6" s="94"/>
    </row>
    <row r="7" ht="19.5" customHeight="1" spans="1:7">
      <c r="A7" s="151" t="s">
        <v>141</v>
      </c>
      <c r="B7" s="151" t="s">
        <v>142</v>
      </c>
      <c r="C7" s="151" t="s">
        <v>143</v>
      </c>
      <c r="D7" s="66">
        <v>4</v>
      </c>
      <c r="E7" s="152" t="s">
        <v>144</v>
      </c>
      <c r="F7" s="152" t="s">
        <v>145</v>
      </c>
      <c r="G7" s="151" t="s">
        <v>146</v>
      </c>
    </row>
    <row r="8" ht="18" customHeight="1" spans="1:7">
      <c r="A8" s="34" t="s">
        <v>83</v>
      </c>
      <c r="B8" s="34" t="s">
        <v>84</v>
      </c>
      <c r="C8" s="24">
        <v>3069902.4</v>
      </c>
      <c r="D8" s="24">
        <v>3069902.4</v>
      </c>
      <c r="E8" s="24">
        <v>3069902.4</v>
      </c>
      <c r="F8" s="24"/>
      <c r="G8" s="24"/>
    </row>
    <row r="9" ht="18" customHeight="1" spans="1:7">
      <c r="A9" s="116" t="s">
        <v>85</v>
      </c>
      <c r="B9" s="116" t="s">
        <v>147</v>
      </c>
      <c r="C9" s="24">
        <v>3069902.4</v>
      </c>
      <c r="D9" s="24">
        <v>3069902.4</v>
      </c>
      <c r="E9" s="24">
        <v>3069902.4</v>
      </c>
      <c r="F9" s="24"/>
      <c r="G9" s="24"/>
    </row>
    <row r="10" ht="18" customHeight="1" spans="1:7">
      <c r="A10" s="153" t="s">
        <v>86</v>
      </c>
      <c r="B10" s="153" t="s">
        <v>148</v>
      </c>
      <c r="C10" s="24">
        <v>2185627.2</v>
      </c>
      <c r="D10" s="24">
        <v>2185627.2</v>
      </c>
      <c r="E10" s="24">
        <v>2185627.2</v>
      </c>
      <c r="F10" s="24"/>
      <c r="G10" s="24"/>
    </row>
    <row r="11" ht="18" customHeight="1" spans="1:7">
      <c r="A11" s="153" t="s">
        <v>87</v>
      </c>
      <c r="B11" s="153" t="s">
        <v>149</v>
      </c>
      <c r="C11" s="24">
        <v>884275.2</v>
      </c>
      <c r="D11" s="24">
        <v>884275.2</v>
      </c>
      <c r="E11" s="24">
        <v>884275.2</v>
      </c>
      <c r="F11" s="24"/>
      <c r="G11" s="24"/>
    </row>
    <row r="12" ht="18" customHeight="1" spans="1:7">
      <c r="A12" s="34" t="s">
        <v>88</v>
      </c>
      <c r="B12" s="34" t="s">
        <v>89</v>
      </c>
      <c r="C12" s="24">
        <v>7642500.72</v>
      </c>
      <c r="D12" s="24">
        <v>7613400.72</v>
      </c>
      <c r="E12" s="24">
        <v>7348425.6</v>
      </c>
      <c r="F12" s="24">
        <v>264975.12</v>
      </c>
      <c r="G12" s="24">
        <v>29100</v>
      </c>
    </row>
    <row r="13" ht="18" customHeight="1" spans="1:7">
      <c r="A13" s="116" t="s">
        <v>90</v>
      </c>
      <c r="B13" s="116" t="s">
        <v>150</v>
      </c>
      <c r="C13" s="24">
        <v>7203482.16</v>
      </c>
      <c r="D13" s="24">
        <v>7174382.16</v>
      </c>
      <c r="E13" s="24">
        <v>6909407.04</v>
      </c>
      <c r="F13" s="24">
        <v>264975.12</v>
      </c>
      <c r="G13" s="24">
        <v>29100</v>
      </c>
    </row>
    <row r="14" ht="18" customHeight="1" spans="1:7">
      <c r="A14" s="153" t="s">
        <v>91</v>
      </c>
      <c r="B14" s="153" t="s">
        <v>151</v>
      </c>
      <c r="C14" s="24">
        <v>7174382.16</v>
      </c>
      <c r="D14" s="24">
        <v>7174382.16</v>
      </c>
      <c r="E14" s="24">
        <v>6909407.04</v>
      </c>
      <c r="F14" s="24">
        <v>264975.12</v>
      </c>
      <c r="G14" s="24"/>
    </row>
    <row r="15" ht="18" customHeight="1" spans="1:7">
      <c r="A15" s="153" t="s">
        <v>92</v>
      </c>
      <c r="B15" s="153" t="s">
        <v>152</v>
      </c>
      <c r="C15" s="24">
        <v>29100</v>
      </c>
      <c r="D15" s="24"/>
      <c r="E15" s="24"/>
      <c r="F15" s="24"/>
      <c r="G15" s="24">
        <v>29100</v>
      </c>
    </row>
    <row r="16" ht="18" customHeight="1" spans="1:7">
      <c r="A16" s="116" t="s">
        <v>93</v>
      </c>
      <c r="B16" s="116" t="s">
        <v>153</v>
      </c>
      <c r="C16" s="24">
        <v>439018.56</v>
      </c>
      <c r="D16" s="24">
        <v>439018.56</v>
      </c>
      <c r="E16" s="24">
        <v>439018.56</v>
      </c>
      <c r="F16" s="24"/>
      <c r="G16" s="24"/>
    </row>
    <row r="17" ht="18" customHeight="1" spans="1:7">
      <c r="A17" s="153" t="s">
        <v>94</v>
      </c>
      <c r="B17" s="153" t="s">
        <v>154</v>
      </c>
      <c r="C17" s="24">
        <v>392397.12</v>
      </c>
      <c r="D17" s="24">
        <v>392397.12</v>
      </c>
      <c r="E17" s="24">
        <v>392397.12</v>
      </c>
      <c r="F17" s="24"/>
      <c r="G17" s="24"/>
    </row>
    <row r="18" ht="18" customHeight="1" spans="1:7">
      <c r="A18" s="153" t="s">
        <v>95</v>
      </c>
      <c r="B18" s="153" t="s">
        <v>155</v>
      </c>
      <c r="C18" s="24">
        <v>46621.44</v>
      </c>
      <c r="D18" s="24">
        <v>46621.44</v>
      </c>
      <c r="E18" s="24">
        <v>46621.44</v>
      </c>
      <c r="F18" s="24"/>
      <c r="G18" s="24"/>
    </row>
    <row r="19" ht="18" customHeight="1" spans="1:7">
      <c r="A19" s="34" t="s">
        <v>96</v>
      </c>
      <c r="B19" s="34" t="s">
        <v>97</v>
      </c>
      <c r="C19" s="24">
        <v>663206.4</v>
      </c>
      <c r="D19" s="24">
        <v>663206.4</v>
      </c>
      <c r="E19" s="24">
        <v>663206.4</v>
      </c>
      <c r="F19" s="24"/>
      <c r="G19" s="24"/>
    </row>
    <row r="20" ht="18" customHeight="1" spans="1:7">
      <c r="A20" s="116" t="s">
        <v>98</v>
      </c>
      <c r="B20" s="116" t="s">
        <v>156</v>
      </c>
      <c r="C20" s="24">
        <v>663206.4</v>
      </c>
      <c r="D20" s="24">
        <v>663206.4</v>
      </c>
      <c r="E20" s="24">
        <v>663206.4</v>
      </c>
      <c r="F20" s="24"/>
      <c r="G20" s="24"/>
    </row>
    <row r="21" ht="18" customHeight="1" spans="1:7">
      <c r="A21" s="153" t="s">
        <v>99</v>
      </c>
      <c r="B21" s="153" t="s">
        <v>157</v>
      </c>
      <c r="C21" s="24">
        <v>663206.4</v>
      </c>
      <c r="D21" s="24">
        <v>663206.4</v>
      </c>
      <c r="E21" s="24">
        <v>663206.4</v>
      </c>
      <c r="F21" s="24"/>
      <c r="G21" s="24"/>
    </row>
    <row r="22" ht="18" customHeight="1" spans="1:7">
      <c r="A22" s="154" t="s">
        <v>100</v>
      </c>
      <c r="B22" s="155" t="s">
        <v>100</v>
      </c>
      <c r="C22" s="24">
        <v>11375609.52</v>
      </c>
      <c r="D22" s="24">
        <v>11346509.52</v>
      </c>
      <c r="E22" s="24">
        <v>11081534.4</v>
      </c>
      <c r="F22" s="24">
        <v>264975.12</v>
      </c>
      <c r="G22" s="24">
        <v>29100</v>
      </c>
    </row>
  </sheetData>
  <mergeCells count="7">
    <mergeCell ref="A3:G3"/>
    <mergeCell ref="A4:E4"/>
    <mergeCell ref="A5:B5"/>
    <mergeCell ref="D5:F5"/>
    <mergeCell ref="A22:B22"/>
    <mergeCell ref="C5:C6"/>
    <mergeCell ref="G5:G6"/>
  </mergeCells>
  <printOptions horizontalCentered="1"/>
  <pageMargins left="0.388888888888889" right="0.388888888888889" top="0.579166666666667" bottom="0.579166666666667"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3.5714285714286" customWidth="1"/>
    <col min="2" max="7" width="22.847619047619" customWidth="1"/>
  </cols>
  <sheetData>
    <row r="1" customHeight="1" spans="1:7">
      <c r="A1" s="135"/>
      <c r="B1" s="135"/>
      <c r="C1" s="135"/>
      <c r="D1" s="135"/>
      <c r="E1" s="135"/>
      <c r="F1" s="135"/>
      <c r="G1" s="135"/>
    </row>
    <row r="2" ht="15" customHeight="1" spans="1:7">
      <c r="A2" s="136"/>
      <c r="B2" s="137"/>
      <c r="C2" s="138"/>
      <c r="D2" s="62"/>
      <c r="G2" s="87" t="s">
        <v>158</v>
      </c>
    </row>
    <row r="3" ht="39" customHeight="1" spans="1:7">
      <c r="A3" s="125" t="str">
        <f>"2025"&amp;"年一般公共预算“三公”经费支出预算表"</f>
        <v>2025年一般公共预算“三公”经费支出预算表</v>
      </c>
      <c r="B3" s="51"/>
      <c r="C3" s="51"/>
      <c r="D3" s="51"/>
      <c r="E3" s="51"/>
      <c r="F3" s="51"/>
      <c r="G3" s="51"/>
    </row>
    <row r="4" ht="18.75" customHeight="1" spans="1:7">
      <c r="A4" s="41" t="str">
        <f>"单位名称："&amp;"耿马傣族佤族自治县孟定农场卫生院"</f>
        <v>单位名称：耿马傣族佤族自治县孟定农场卫生院</v>
      </c>
      <c r="B4" s="137"/>
      <c r="C4" s="138"/>
      <c r="D4" s="62"/>
      <c r="E4" s="30"/>
      <c r="G4" s="87" t="s">
        <v>159</v>
      </c>
    </row>
    <row r="5" ht="18.75" customHeight="1" spans="1:7">
      <c r="A5" s="11" t="s">
        <v>160</v>
      </c>
      <c r="B5" s="11" t="s">
        <v>161</v>
      </c>
      <c r="C5" s="31" t="s">
        <v>162</v>
      </c>
      <c r="D5" s="13" t="s">
        <v>163</v>
      </c>
      <c r="E5" s="14"/>
      <c r="F5" s="15"/>
      <c r="G5" s="31" t="s">
        <v>164</v>
      </c>
    </row>
    <row r="6" ht="18.75" customHeight="1" spans="1:7">
      <c r="A6" s="18"/>
      <c r="B6" s="139"/>
      <c r="C6" s="33"/>
      <c r="D6" s="66" t="s">
        <v>57</v>
      </c>
      <c r="E6" s="66" t="s">
        <v>165</v>
      </c>
      <c r="F6" s="66" t="s">
        <v>166</v>
      </c>
      <c r="G6" s="33"/>
    </row>
    <row r="7" ht="18.75" customHeight="1" spans="1:7">
      <c r="A7" s="140" t="s">
        <v>55</v>
      </c>
      <c r="B7" s="141">
        <v>1</v>
      </c>
      <c r="C7" s="142">
        <v>2</v>
      </c>
      <c r="D7" s="143">
        <v>3</v>
      </c>
      <c r="E7" s="143">
        <v>4</v>
      </c>
      <c r="F7" s="143">
        <v>5</v>
      </c>
      <c r="G7" s="142">
        <v>6</v>
      </c>
    </row>
    <row r="8" ht="18.75" customHeight="1" spans="1:7">
      <c r="A8" s="140" t="s">
        <v>55</v>
      </c>
      <c r="B8" s="144">
        <v>20000</v>
      </c>
      <c r="C8" s="144"/>
      <c r="D8" s="144">
        <v>20000</v>
      </c>
      <c r="E8" s="144"/>
      <c r="F8" s="144">
        <v>20000</v>
      </c>
      <c r="G8" s="144"/>
    </row>
    <row r="9" ht="18.75" customHeight="1" spans="1:7">
      <c r="A9" s="145" t="s">
        <v>167</v>
      </c>
      <c r="B9" s="144">
        <v>20000</v>
      </c>
      <c r="C9" s="144"/>
      <c r="D9" s="144">
        <v>20000</v>
      </c>
      <c r="E9" s="144"/>
      <c r="F9" s="144">
        <v>20000</v>
      </c>
      <c r="G9" s="144"/>
    </row>
    <row r="10" ht="18.75" customHeight="1" spans="1:7">
      <c r="A10" s="145" t="s">
        <v>168</v>
      </c>
      <c r="B10" s="144"/>
      <c r="C10" s="144"/>
      <c r="D10" s="144"/>
      <c r="E10" s="144"/>
      <c r="F10" s="144"/>
      <c r="G10" s="144"/>
    </row>
    <row r="11" ht="18.75" customHeight="1" spans="1:7">
      <c r="A11" s="145" t="s">
        <v>169</v>
      </c>
      <c r="B11" s="144"/>
      <c r="C11" s="144"/>
      <c r="D11" s="144"/>
      <c r="E11" s="144"/>
      <c r="F11" s="144"/>
      <c r="G11" s="144"/>
    </row>
    <row r="12" ht="18.75" customHeight="1" spans="1:7">
      <c r="A12" s="145" t="s">
        <v>170</v>
      </c>
      <c r="B12" s="144"/>
      <c r="C12" s="144"/>
      <c r="D12" s="144"/>
      <c r="E12" s="144"/>
      <c r="F12" s="144"/>
      <c r="G12" s="144"/>
    </row>
  </sheetData>
  <mergeCells count="7">
    <mergeCell ref="A3:G3"/>
    <mergeCell ref="A4:D4"/>
    <mergeCell ref="D5:F5"/>
    <mergeCell ref="A5:A7"/>
    <mergeCell ref="B5:B6"/>
    <mergeCell ref="C5:C6"/>
    <mergeCell ref="G5:G6"/>
  </mergeCells>
  <printOptions horizontalCentered="1"/>
  <pageMargins left="0.388888888888889" right="0.388888888888889" top="0.579166666666667" bottom="0.579166666666667" header="0.509027777777778" footer="0.509027777777778"/>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32"/>
  <sheetViews>
    <sheetView showZeros="0" workbookViewId="0">
      <pane ySplit="1" topLeftCell="A10" activePane="bottomLeft" state="frozen"/>
      <selection/>
      <selection pane="bottomLeft" activeCell="H30" sqref="H30"/>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3"/>
      <c r="D2" s="124"/>
      <c r="E2" s="124"/>
      <c r="F2" s="124"/>
      <c r="G2" s="124"/>
      <c r="H2" s="67"/>
      <c r="I2" s="67"/>
      <c r="J2" s="67"/>
      <c r="K2" s="67"/>
      <c r="L2" s="67"/>
      <c r="M2" s="67"/>
      <c r="N2" s="30"/>
      <c r="O2" s="30"/>
      <c r="P2" s="30"/>
      <c r="Q2" s="67"/>
      <c r="U2" s="123"/>
      <c r="W2" s="38" t="s">
        <v>171</v>
      </c>
    </row>
    <row r="3" ht="39.75" customHeight="1" spans="1:23">
      <c r="A3" s="125" t="str">
        <f>"2025"&amp;"年部门基本支出预算表"</f>
        <v>2025年部门基本支出预算表</v>
      </c>
      <c r="B3" s="51"/>
      <c r="C3" s="51"/>
      <c r="D3" s="51"/>
      <c r="E3" s="51"/>
      <c r="F3" s="51"/>
      <c r="G3" s="51"/>
      <c r="H3" s="51"/>
      <c r="I3" s="51"/>
      <c r="J3" s="51"/>
      <c r="K3" s="51"/>
      <c r="L3" s="51"/>
      <c r="M3" s="51"/>
      <c r="N3" s="7"/>
      <c r="O3" s="7"/>
      <c r="P3" s="7"/>
      <c r="Q3" s="51"/>
      <c r="R3" s="51"/>
      <c r="S3" s="51"/>
      <c r="T3" s="51"/>
      <c r="U3" s="51"/>
      <c r="V3" s="51"/>
      <c r="W3" s="51"/>
    </row>
    <row r="4" ht="18.75" customHeight="1" spans="1:23">
      <c r="A4" s="8" t="str">
        <f>"单位名称："&amp;"耿马傣族佤族自治县孟定农场卫生院"</f>
        <v>单位名称：耿马傣族佤族自治县孟定农场卫生院</v>
      </c>
      <c r="B4" s="126"/>
      <c r="C4" s="126"/>
      <c r="D4" s="126"/>
      <c r="E4" s="126"/>
      <c r="F4" s="126"/>
      <c r="G4" s="126"/>
      <c r="H4" s="71"/>
      <c r="I4" s="71"/>
      <c r="J4" s="71"/>
      <c r="K4" s="71"/>
      <c r="L4" s="71"/>
      <c r="M4" s="71"/>
      <c r="N4" s="93"/>
      <c r="O4" s="93"/>
      <c r="P4" s="93"/>
      <c r="Q4" s="71"/>
      <c r="U4" s="123"/>
      <c r="W4" s="38" t="s">
        <v>159</v>
      </c>
    </row>
    <row r="5" ht="18" customHeight="1" spans="1:23">
      <c r="A5" s="11" t="s">
        <v>172</v>
      </c>
      <c r="B5" s="11" t="s">
        <v>173</v>
      </c>
      <c r="C5" s="11" t="s">
        <v>174</v>
      </c>
      <c r="D5" s="11" t="s">
        <v>175</v>
      </c>
      <c r="E5" s="11" t="s">
        <v>176</v>
      </c>
      <c r="F5" s="11" t="s">
        <v>177</v>
      </c>
      <c r="G5" s="11" t="s">
        <v>178</v>
      </c>
      <c r="H5" s="127" t="s">
        <v>179</v>
      </c>
      <c r="I5" s="64" t="s">
        <v>179</v>
      </c>
      <c r="J5" s="64"/>
      <c r="K5" s="64"/>
      <c r="L5" s="64"/>
      <c r="M5" s="64"/>
      <c r="N5" s="14"/>
      <c r="O5" s="14"/>
      <c r="P5" s="14"/>
      <c r="Q5" s="74" t="s">
        <v>61</v>
      </c>
      <c r="R5" s="64" t="s">
        <v>77</v>
      </c>
      <c r="S5" s="64"/>
      <c r="T5" s="64"/>
      <c r="U5" s="64"/>
      <c r="V5" s="64"/>
      <c r="W5" s="132"/>
    </row>
    <row r="6" ht="18" customHeight="1" spans="1:23">
      <c r="A6" s="16"/>
      <c r="B6" s="122"/>
      <c r="C6" s="16"/>
      <c r="D6" s="16"/>
      <c r="E6" s="16"/>
      <c r="F6" s="16"/>
      <c r="G6" s="16"/>
      <c r="H6" s="105" t="s">
        <v>180</v>
      </c>
      <c r="I6" s="127" t="s">
        <v>58</v>
      </c>
      <c r="J6" s="64"/>
      <c r="K6" s="64"/>
      <c r="L6" s="64"/>
      <c r="M6" s="132"/>
      <c r="N6" s="13" t="s">
        <v>181</v>
      </c>
      <c r="O6" s="14"/>
      <c r="P6" s="15"/>
      <c r="Q6" s="11" t="s">
        <v>61</v>
      </c>
      <c r="R6" s="127" t="s">
        <v>77</v>
      </c>
      <c r="S6" s="74" t="s">
        <v>64</v>
      </c>
      <c r="T6" s="64" t="s">
        <v>77</v>
      </c>
      <c r="U6" s="74" t="s">
        <v>66</v>
      </c>
      <c r="V6" s="74" t="s">
        <v>67</v>
      </c>
      <c r="W6" s="134" t="s">
        <v>68</v>
      </c>
    </row>
    <row r="7" ht="18.75" customHeight="1" spans="1:23">
      <c r="A7" s="32"/>
      <c r="B7" s="32"/>
      <c r="C7" s="32"/>
      <c r="D7" s="32"/>
      <c r="E7" s="32"/>
      <c r="F7" s="32"/>
      <c r="G7" s="32"/>
      <c r="H7" s="32"/>
      <c r="I7" s="133" t="s">
        <v>182</v>
      </c>
      <c r="J7" s="11" t="s">
        <v>183</v>
      </c>
      <c r="K7" s="11" t="s">
        <v>184</v>
      </c>
      <c r="L7" s="11" t="s">
        <v>185</v>
      </c>
      <c r="M7" s="11" t="s">
        <v>186</v>
      </c>
      <c r="N7" s="11" t="s">
        <v>58</v>
      </c>
      <c r="O7" s="11" t="s">
        <v>59</v>
      </c>
      <c r="P7" s="11" t="s">
        <v>60</v>
      </c>
      <c r="Q7" s="32"/>
      <c r="R7" s="11" t="s">
        <v>57</v>
      </c>
      <c r="S7" s="11" t="s">
        <v>64</v>
      </c>
      <c r="T7" s="11" t="s">
        <v>187</v>
      </c>
      <c r="U7" s="11" t="s">
        <v>66</v>
      </c>
      <c r="V7" s="11" t="s">
        <v>67</v>
      </c>
      <c r="W7" s="11" t="s">
        <v>68</v>
      </c>
    </row>
    <row r="8" ht="37.5" customHeight="1" spans="1:23">
      <c r="A8" s="108"/>
      <c r="B8" s="108"/>
      <c r="C8" s="108"/>
      <c r="D8" s="108"/>
      <c r="E8" s="108"/>
      <c r="F8" s="108"/>
      <c r="G8" s="108"/>
      <c r="H8" s="108"/>
      <c r="I8" s="92"/>
      <c r="J8" s="18" t="s">
        <v>188</v>
      </c>
      <c r="K8" s="18" t="s">
        <v>184</v>
      </c>
      <c r="L8" s="18" t="s">
        <v>185</v>
      </c>
      <c r="M8" s="18" t="s">
        <v>186</v>
      </c>
      <c r="N8" s="18" t="s">
        <v>184</v>
      </c>
      <c r="O8" s="18" t="s">
        <v>185</v>
      </c>
      <c r="P8" s="18" t="s">
        <v>186</v>
      </c>
      <c r="Q8" s="18" t="s">
        <v>61</v>
      </c>
      <c r="R8" s="18" t="s">
        <v>57</v>
      </c>
      <c r="S8" s="18" t="s">
        <v>64</v>
      </c>
      <c r="T8" s="18" t="s">
        <v>187</v>
      </c>
      <c r="U8" s="18" t="s">
        <v>66</v>
      </c>
      <c r="V8" s="18" t="s">
        <v>67</v>
      </c>
      <c r="W8" s="18" t="s">
        <v>68</v>
      </c>
    </row>
    <row r="9" ht="19.5" customHeight="1" spans="1:23">
      <c r="A9" s="128">
        <v>1</v>
      </c>
      <c r="B9" s="128">
        <v>2</v>
      </c>
      <c r="C9" s="128">
        <v>3</v>
      </c>
      <c r="D9" s="128">
        <v>4</v>
      </c>
      <c r="E9" s="128">
        <v>5</v>
      </c>
      <c r="F9" s="128">
        <v>6</v>
      </c>
      <c r="G9" s="128">
        <v>7</v>
      </c>
      <c r="H9" s="128">
        <v>8</v>
      </c>
      <c r="I9" s="128">
        <v>9</v>
      </c>
      <c r="J9" s="128">
        <v>10</v>
      </c>
      <c r="K9" s="128">
        <v>11</v>
      </c>
      <c r="L9" s="128">
        <v>12</v>
      </c>
      <c r="M9" s="128">
        <v>13</v>
      </c>
      <c r="N9" s="128">
        <v>14</v>
      </c>
      <c r="O9" s="128">
        <v>15</v>
      </c>
      <c r="P9" s="128">
        <v>16</v>
      </c>
      <c r="Q9" s="128">
        <v>17</v>
      </c>
      <c r="R9" s="128">
        <v>18</v>
      </c>
      <c r="S9" s="128">
        <v>19</v>
      </c>
      <c r="T9" s="128">
        <v>20</v>
      </c>
      <c r="U9" s="128">
        <v>21</v>
      </c>
      <c r="V9" s="128">
        <v>22</v>
      </c>
      <c r="W9" s="128">
        <v>23</v>
      </c>
    </row>
    <row r="10" ht="21" customHeight="1" spans="1:23">
      <c r="A10" s="129" t="s">
        <v>70</v>
      </c>
      <c r="B10" s="129"/>
      <c r="C10" s="129"/>
      <c r="D10" s="129"/>
      <c r="E10" s="129"/>
      <c r="F10" s="129"/>
      <c r="G10" s="129"/>
      <c r="H10" s="24">
        <v>11346509.52</v>
      </c>
      <c r="I10" s="24">
        <v>11346509.52</v>
      </c>
      <c r="J10" s="24"/>
      <c r="K10" s="24"/>
      <c r="L10" s="24">
        <v>11346509.52</v>
      </c>
      <c r="M10" s="24"/>
      <c r="N10" s="24"/>
      <c r="O10" s="24"/>
      <c r="P10" s="24"/>
      <c r="Q10" s="24"/>
      <c r="R10" s="24"/>
      <c r="S10" s="24"/>
      <c r="T10" s="24"/>
      <c r="U10" s="24"/>
      <c r="V10" s="24"/>
      <c r="W10" s="24"/>
    </row>
    <row r="11" ht="21" customHeight="1" spans="1:23">
      <c r="A11" s="129" t="s">
        <v>70</v>
      </c>
      <c r="B11" s="22" t="s">
        <v>189</v>
      </c>
      <c r="C11" s="22" t="s">
        <v>190</v>
      </c>
      <c r="D11" s="22" t="s">
        <v>91</v>
      </c>
      <c r="E11" s="22" t="s">
        <v>151</v>
      </c>
      <c r="F11" s="22" t="s">
        <v>191</v>
      </c>
      <c r="G11" s="22" t="s">
        <v>192</v>
      </c>
      <c r="H11" s="24">
        <v>2748144</v>
      </c>
      <c r="I11" s="24">
        <v>2748144</v>
      </c>
      <c r="J11" s="24"/>
      <c r="K11" s="24"/>
      <c r="L11" s="24">
        <v>2748144</v>
      </c>
      <c r="M11" s="24"/>
      <c r="N11" s="24"/>
      <c r="O11" s="24"/>
      <c r="P11" s="24"/>
      <c r="Q11" s="24"/>
      <c r="R11" s="24"/>
      <c r="S11" s="24"/>
      <c r="T11" s="24"/>
      <c r="U11" s="24"/>
      <c r="V11" s="24"/>
      <c r="W11" s="24"/>
    </row>
    <row r="12" ht="21" customHeight="1" spans="1:23">
      <c r="A12" s="129" t="s">
        <v>70</v>
      </c>
      <c r="B12" s="22" t="s">
        <v>189</v>
      </c>
      <c r="C12" s="22" t="s">
        <v>190</v>
      </c>
      <c r="D12" s="22" t="s">
        <v>91</v>
      </c>
      <c r="E12" s="22" t="s">
        <v>151</v>
      </c>
      <c r="F12" s="22" t="s">
        <v>193</v>
      </c>
      <c r="G12" s="22" t="s">
        <v>194</v>
      </c>
      <c r="H12" s="24">
        <v>454692</v>
      </c>
      <c r="I12" s="24">
        <v>454692</v>
      </c>
      <c r="J12" s="24"/>
      <c r="K12" s="24"/>
      <c r="L12" s="24">
        <v>454692</v>
      </c>
      <c r="M12" s="24"/>
      <c r="N12" s="24"/>
      <c r="O12" s="24"/>
      <c r="P12" s="24"/>
      <c r="Q12" s="24"/>
      <c r="R12" s="24"/>
      <c r="S12" s="24"/>
      <c r="T12" s="24"/>
      <c r="U12" s="24"/>
      <c r="V12" s="24"/>
      <c r="W12" s="24"/>
    </row>
    <row r="13" ht="21" customHeight="1" spans="1:23">
      <c r="A13" s="129" t="s">
        <v>70</v>
      </c>
      <c r="B13" s="22" t="s">
        <v>195</v>
      </c>
      <c r="C13" s="22" t="s">
        <v>196</v>
      </c>
      <c r="D13" s="22" t="s">
        <v>91</v>
      </c>
      <c r="E13" s="22" t="s">
        <v>151</v>
      </c>
      <c r="F13" s="22" t="s">
        <v>193</v>
      </c>
      <c r="G13" s="22" t="s">
        <v>194</v>
      </c>
      <c r="H13" s="24">
        <v>336000</v>
      </c>
      <c r="I13" s="24">
        <v>336000</v>
      </c>
      <c r="J13" s="24"/>
      <c r="K13" s="24"/>
      <c r="L13" s="24">
        <v>336000</v>
      </c>
      <c r="M13" s="24"/>
      <c r="N13" s="24"/>
      <c r="O13" s="24"/>
      <c r="P13" s="24"/>
      <c r="Q13" s="24"/>
      <c r="R13" s="24"/>
      <c r="S13" s="24"/>
      <c r="T13" s="24"/>
      <c r="U13" s="24"/>
      <c r="V13" s="24"/>
      <c r="W13" s="24"/>
    </row>
    <row r="14" ht="21" customHeight="1" spans="1:23">
      <c r="A14" s="129" t="s">
        <v>70</v>
      </c>
      <c r="B14" s="22" t="s">
        <v>197</v>
      </c>
      <c r="C14" s="22" t="s">
        <v>198</v>
      </c>
      <c r="D14" s="22" t="s">
        <v>91</v>
      </c>
      <c r="E14" s="22" t="s">
        <v>151</v>
      </c>
      <c r="F14" s="22" t="s">
        <v>199</v>
      </c>
      <c r="G14" s="22" t="s">
        <v>200</v>
      </c>
      <c r="H14" s="24">
        <v>1594464</v>
      </c>
      <c r="I14" s="24">
        <v>1594464</v>
      </c>
      <c r="J14" s="24"/>
      <c r="K14" s="24"/>
      <c r="L14" s="24">
        <v>1594464</v>
      </c>
      <c r="M14" s="24"/>
      <c r="N14" s="24"/>
      <c r="O14" s="24"/>
      <c r="P14" s="24"/>
      <c r="Q14" s="24"/>
      <c r="R14" s="24"/>
      <c r="S14" s="24"/>
      <c r="T14" s="24"/>
      <c r="U14" s="24"/>
      <c r="V14" s="24"/>
      <c r="W14" s="24"/>
    </row>
    <row r="15" ht="21" customHeight="1" spans="1:23">
      <c r="A15" s="129" t="s">
        <v>70</v>
      </c>
      <c r="B15" s="22" t="s">
        <v>201</v>
      </c>
      <c r="C15" s="22" t="s">
        <v>202</v>
      </c>
      <c r="D15" s="22" t="s">
        <v>91</v>
      </c>
      <c r="E15" s="22" t="s">
        <v>151</v>
      </c>
      <c r="F15" s="22" t="s">
        <v>199</v>
      </c>
      <c r="G15" s="22" t="s">
        <v>200</v>
      </c>
      <c r="H15" s="24">
        <v>1008000</v>
      </c>
      <c r="I15" s="24">
        <v>1008000</v>
      </c>
      <c r="J15" s="24"/>
      <c r="K15" s="24"/>
      <c r="L15" s="24">
        <v>1008000</v>
      </c>
      <c r="M15" s="24"/>
      <c r="N15" s="24"/>
      <c r="O15" s="24"/>
      <c r="P15" s="24"/>
      <c r="Q15" s="24"/>
      <c r="R15" s="24"/>
      <c r="S15" s="24"/>
      <c r="T15" s="24"/>
      <c r="U15" s="24"/>
      <c r="V15" s="24"/>
      <c r="W15" s="24"/>
    </row>
    <row r="16" ht="21" customHeight="1" spans="1:23">
      <c r="A16" s="129" t="s">
        <v>70</v>
      </c>
      <c r="B16" s="22" t="s">
        <v>203</v>
      </c>
      <c r="C16" s="22" t="s">
        <v>204</v>
      </c>
      <c r="D16" s="22" t="s">
        <v>91</v>
      </c>
      <c r="E16" s="22" t="s">
        <v>151</v>
      </c>
      <c r="F16" s="22" t="s">
        <v>199</v>
      </c>
      <c r="G16" s="22" t="s">
        <v>200</v>
      </c>
      <c r="H16" s="24">
        <v>729420</v>
      </c>
      <c r="I16" s="24">
        <v>729420</v>
      </c>
      <c r="J16" s="24"/>
      <c r="K16" s="24"/>
      <c r="L16" s="24">
        <v>729420</v>
      </c>
      <c r="M16" s="24"/>
      <c r="N16" s="24"/>
      <c r="O16" s="24"/>
      <c r="P16" s="24"/>
      <c r="Q16" s="24"/>
      <c r="R16" s="24"/>
      <c r="S16" s="24"/>
      <c r="T16" s="24"/>
      <c r="U16" s="24"/>
      <c r="V16" s="24"/>
      <c r="W16" s="24"/>
    </row>
    <row r="17" ht="21" customHeight="1" spans="1:23">
      <c r="A17" s="129" t="s">
        <v>70</v>
      </c>
      <c r="B17" s="22" t="s">
        <v>205</v>
      </c>
      <c r="C17" s="22" t="s">
        <v>206</v>
      </c>
      <c r="D17" s="22" t="s">
        <v>87</v>
      </c>
      <c r="E17" s="22" t="s">
        <v>149</v>
      </c>
      <c r="F17" s="22" t="s">
        <v>207</v>
      </c>
      <c r="G17" s="22" t="s">
        <v>208</v>
      </c>
      <c r="H17" s="24">
        <v>884275.2</v>
      </c>
      <c r="I17" s="24">
        <v>884275.2</v>
      </c>
      <c r="J17" s="24"/>
      <c r="K17" s="24"/>
      <c r="L17" s="24">
        <v>884275.2</v>
      </c>
      <c r="M17" s="24"/>
      <c r="N17" s="24"/>
      <c r="O17" s="24"/>
      <c r="P17" s="24"/>
      <c r="Q17" s="24"/>
      <c r="R17" s="24"/>
      <c r="S17" s="24"/>
      <c r="T17" s="24"/>
      <c r="U17" s="24"/>
      <c r="V17" s="24"/>
      <c r="W17" s="24"/>
    </row>
    <row r="18" ht="21" customHeight="1" spans="1:23">
      <c r="A18" s="129" t="s">
        <v>70</v>
      </c>
      <c r="B18" s="22" t="s">
        <v>205</v>
      </c>
      <c r="C18" s="22" t="s">
        <v>206</v>
      </c>
      <c r="D18" s="22" t="s">
        <v>209</v>
      </c>
      <c r="E18" s="22" t="s">
        <v>210</v>
      </c>
      <c r="F18" s="22" t="s">
        <v>211</v>
      </c>
      <c r="G18" s="22" t="s">
        <v>212</v>
      </c>
      <c r="H18" s="24"/>
      <c r="I18" s="24"/>
      <c r="J18" s="24"/>
      <c r="K18" s="24"/>
      <c r="L18" s="24"/>
      <c r="M18" s="24"/>
      <c r="N18" s="24"/>
      <c r="O18" s="24"/>
      <c r="P18" s="24"/>
      <c r="Q18" s="24"/>
      <c r="R18" s="24"/>
      <c r="S18" s="24"/>
      <c r="T18" s="24"/>
      <c r="U18" s="24"/>
      <c r="V18" s="24"/>
      <c r="W18" s="24"/>
    </row>
    <row r="19" ht="21" customHeight="1" spans="1:23">
      <c r="A19" s="129" t="s">
        <v>70</v>
      </c>
      <c r="B19" s="22" t="s">
        <v>205</v>
      </c>
      <c r="C19" s="22" t="s">
        <v>206</v>
      </c>
      <c r="D19" s="22" t="s">
        <v>213</v>
      </c>
      <c r="E19" s="22" t="s">
        <v>214</v>
      </c>
      <c r="F19" s="22" t="s">
        <v>215</v>
      </c>
      <c r="G19" s="22" t="s">
        <v>216</v>
      </c>
      <c r="H19" s="24"/>
      <c r="I19" s="24"/>
      <c r="J19" s="24"/>
      <c r="K19" s="24"/>
      <c r="L19" s="24"/>
      <c r="M19" s="24"/>
      <c r="N19" s="24"/>
      <c r="O19" s="24"/>
      <c r="P19" s="24"/>
      <c r="Q19" s="24"/>
      <c r="R19" s="24"/>
      <c r="S19" s="24"/>
      <c r="T19" s="24"/>
      <c r="U19" s="24"/>
      <c r="V19" s="24"/>
      <c r="W19" s="24"/>
    </row>
    <row r="20" ht="21" customHeight="1" spans="1:23">
      <c r="A20" s="129" t="s">
        <v>70</v>
      </c>
      <c r="B20" s="22" t="s">
        <v>205</v>
      </c>
      <c r="C20" s="22" t="s">
        <v>206</v>
      </c>
      <c r="D20" s="22" t="s">
        <v>94</v>
      </c>
      <c r="E20" s="22" t="s">
        <v>154</v>
      </c>
      <c r="F20" s="22" t="s">
        <v>215</v>
      </c>
      <c r="G20" s="22" t="s">
        <v>216</v>
      </c>
      <c r="H20" s="24">
        <v>392397.12</v>
      </c>
      <c r="I20" s="24">
        <v>392397.12</v>
      </c>
      <c r="J20" s="24"/>
      <c r="K20" s="24"/>
      <c r="L20" s="24">
        <v>392397.12</v>
      </c>
      <c r="M20" s="24"/>
      <c r="N20" s="24"/>
      <c r="O20" s="24"/>
      <c r="P20" s="24"/>
      <c r="Q20" s="24"/>
      <c r="R20" s="24"/>
      <c r="S20" s="24"/>
      <c r="T20" s="24"/>
      <c r="U20" s="24"/>
      <c r="V20" s="24"/>
      <c r="W20" s="24"/>
    </row>
    <row r="21" ht="21" customHeight="1" spans="1:23">
      <c r="A21" s="129" t="s">
        <v>70</v>
      </c>
      <c r="B21" s="22" t="s">
        <v>205</v>
      </c>
      <c r="C21" s="22" t="s">
        <v>206</v>
      </c>
      <c r="D21" s="22" t="s">
        <v>217</v>
      </c>
      <c r="E21" s="22" t="s">
        <v>218</v>
      </c>
      <c r="F21" s="22" t="s">
        <v>219</v>
      </c>
      <c r="G21" s="22" t="s">
        <v>220</v>
      </c>
      <c r="H21" s="24"/>
      <c r="I21" s="24"/>
      <c r="J21" s="24"/>
      <c r="K21" s="24"/>
      <c r="L21" s="24"/>
      <c r="M21" s="24"/>
      <c r="N21" s="24"/>
      <c r="O21" s="24"/>
      <c r="P21" s="24"/>
      <c r="Q21" s="24"/>
      <c r="R21" s="24"/>
      <c r="S21" s="24"/>
      <c r="T21" s="24"/>
      <c r="U21" s="24"/>
      <c r="V21" s="24"/>
      <c r="W21" s="24"/>
    </row>
    <row r="22" ht="21" customHeight="1" spans="1:23">
      <c r="A22" s="129" t="s">
        <v>70</v>
      </c>
      <c r="B22" s="22" t="s">
        <v>205</v>
      </c>
      <c r="C22" s="22" t="s">
        <v>206</v>
      </c>
      <c r="D22" s="22" t="s">
        <v>91</v>
      </c>
      <c r="E22" s="22" t="s">
        <v>151</v>
      </c>
      <c r="F22" s="22" t="s">
        <v>221</v>
      </c>
      <c r="G22" s="22" t="s">
        <v>222</v>
      </c>
      <c r="H22" s="24">
        <v>38687.04</v>
      </c>
      <c r="I22" s="24">
        <v>38687.04</v>
      </c>
      <c r="J22" s="24"/>
      <c r="K22" s="24"/>
      <c r="L22" s="24">
        <v>38687.04</v>
      </c>
      <c r="M22" s="24"/>
      <c r="N22" s="24"/>
      <c r="O22" s="24"/>
      <c r="P22" s="24"/>
      <c r="Q22" s="24"/>
      <c r="R22" s="24"/>
      <c r="S22" s="24"/>
      <c r="T22" s="24"/>
      <c r="U22" s="24"/>
      <c r="V22" s="24"/>
      <c r="W22" s="24"/>
    </row>
    <row r="23" ht="21" customHeight="1" spans="1:23">
      <c r="A23" s="129" t="s">
        <v>70</v>
      </c>
      <c r="B23" s="22" t="s">
        <v>205</v>
      </c>
      <c r="C23" s="22" t="s">
        <v>206</v>
      </c>
      <c r="D23" s="22" t="s">
        <v>95</v>
      </c>
      <c r="E23" s="22" t="s">
        <v>155</v>
      </c>
      <c r="F23" s="22" t="s">
        <v>221</v>
      </c>
      <c r="G23" s="22" t="s">
        <v>222</v>
      </c>
      <c r="H23" s="24">
        <v>35568</v>
      </c>
      <c r="I23" s="24">
        <v>35568</v>
      </c>
      <c r="J23" s="24"/>
      <c r="K23" s="24"/>
      <c r="L23" s="24">
        <v>35568</v>
      </c>
      <c r="M23" s="24"/>
      <c r="N23" s="24"/>
      <c r="O23" s="24"/>
      <c r="P23" s="24"/>
      <c r="Q23" s="24"/>
      <c r="R23" s="24"/>
      <c r="S23" s="24"/>
      <c r="T23" s="24"/>
      <c r="U23" s="24"/>
      <c r="V23" s="24"/>
      <c r="W23" s="24"/>
    </row>
    <row r="24" ht="21" customHeight="1" spans="1:23">
      <c r="A24" s="129" t="s">
        <v>70</v>
      </c>
      <c r="B24" s="22" t="s">
        <v>205</v>
      </c>
      <c r="C24" s="22" t="s">
        <v>206</v>
      </c>
      <c r="D24" s="22" t="s">
        <v>95</v>
      </c>
      <c r="E24" s="22" t="s">
        <v>155</v>
      </c>
      <c r="F24" s="22" t="s">
        <v>221</v>
      </c>
      <c r="G24" s="22" t="s">
        <v>222</v>
      </c>
      <c r="H24" s="24">
        <v>11053.44</v>
      </c>
      <c r="I24" s="24">
        <v>11053.44</v>
      </c>
      <c r="J24" s="24"/>
      <c r="K24" s="24"/>
      <c r="L24" s="24">
        <v>11053.44</v>
      </c>
      <c r="M24" s="24"/>
      <c r="N24" s="24"/>
      <c r="O24" s="24"/>
      <c r="P24" s="24"/>
      <c r="Q24" s="24"/>
      <c r="R24" s="24"/>
      <c r="S24" s="24"/>
      <c r="T24" s="24"/>
      <c r="U24" s="24"/>
      <c r="V24" s="24"/>
      <c r="W24" s="24"/>
    </row>
    <row r="25" ht="21" customHeight="1" spans="1:23">
      <c r="A25" s="129" t="s">
        <v>70</v>
      </c>
      <c r="B25" s="22" t="s">
        <v>223</v>
      </c>
      <c r="C25" s="22" t="s">
        <v>157</v>
      </c>
      <c r="D25" s="22" t="s">
        <v>99</v>
      </c>
      <c r="E25" s="22" t="s">
        <v>157</v>
      </c>
      <c r="F25" s="22" t="s">
        <v>224</v>
      </c>
      <c r="G25" s="22" t="s">
        <v>157</v>
      </c>
      <c r="H25" s="24">
        <v>663206.4</v>
      </c>
      <c r="I25" s="24">
        <v>663206.4</v>
      </c>
      <c r="J25" s="24"/>
      <c r="K25" s="24"/>
      <c r="L25" s="24">
        <v>663206.4</v>
      </c>
      <c r="M25" s="24"/>
      <c r="N25" s="24"/>
      <c r="O25" s="24"/>
      <c r="P25" s="24"/>
      <c r="Q25" s="24"/>
      <c r="R25" s="24"/>
      <c r="S25" s="24"/>
      <c r="T25" s="24"/>
      <c r="U25" s="24"/>
      <c r="V25" s="24"/>
      <c r="W25" s="24"/>
    </row>
    <row r="26" ht="21" customHeight="1" spans="1:23">
      <c r="A26" s="129" t="s">
        <v>70</v>
      </c>
      <c r="B26" s="22" t="s">
        <v>225</v>
      </c>
      <c r="C26" s="22" t="s">
        <v>226</v>
      </c>
      <c r="D26" s="22" t="s">
        <v>91</v>
      </c>
      <c r="E26" s="22" t="s">
        <v>151</v>
      </c>
      <c r="F26" s="22" t="s">
        <v>227</v>
      </c>
      <c r="G26" s="22" t="s">
        <v>228</v>
      </c>
      <c r="H26" s="24">
        <v>44800</v>
      </c>
      <c r="I26" s="24">
        <v>44800</v>
      </c>
      <c r="J26" s="24"/>
      <c r="K26" s="24"/>
      <c r="L26" s="24">
        <v>44800</v>
      </c>
      <c r="M26" s="24"/>
      <c r="N26" s="24"/>
      <c r="O26" s="24"/>
      <c r="P26" s="24"/>
      <c r="Q26" s="24"/>
      <c r="R26" s="24"/>
      <c r="S26" s="24"/>
      <c r="T26" s="24"/>
      <c r="U26" s="24"/>
      <c r="V26" s="24"/>
      <c r="W26" s="24"/>
    </row>
    <row r="27" ht="21" customHeight="1" spans="1:23">
      <c r="A27" s="129" t="s">
        <v>70</v>
      </c>
      <c r="B27" s="22" t="s">
        <v>229</v>
      </c>
      <c r="C27" s="22" t="s">
        <v>230</v>
      </c>
      <c r="D27" s="22" t="s">
        <v>91</v>
      </c>
      <c r="E27" s="22" t="s">
        <v>151</v>
      </c>
      <c r="F27" s="22" t="s">
        <v>231</v>
      </c>
      <c r="G27" s="22" t="s">
        <v>230</v>
      </c>
      <c r="H27" s="24">
        <v>110534.4</v>
      </c>
      <c r="I27" s="24">
        <v>110534.4</v>
      </c>
      <c r="J27" s="24"/>
      <c r="K27" s="24"/>
      <c r="L27" s="24">
        <v>110534.4</v>
      </c>
      <c r="M27" s="24"/>
      <c r="N27" s="24"/>
      <c r="O27" s="24"/>
      <c r="P27" s="24"/>
      <c r="Q27" s="24"/>
      <c r="R27" s="24"/>
      <c r="S27" s="24"/>
      <c r="T27" s="24"/>
      <c r="U27" s="24"/>
      <c r="V27" s="24"/>
      <c r="W27" s="24"/>
    </row>
    <row r="28" ht="21" customHeight="1" spans="1:23">
      <c r="A28" s="129" t="s">
        <v>70</v>
      </c>
      <c r="B28" s="22" t="s">
        <v>232</v>
      </c>
      <c r="C28" s="22" t="s">
        <v>233</v>
      </c>
      <c r="D28" s="22" t="s">
        <v>91</v>
      </c>
      <c r="E28" s="22" t="s">
        <v>151</v>
      </c>
      <c r="F28" s="22" t="s">
        <v>234</v>
      </c>
      <c r="G28" s="22" t="s">
        <v>233</v>
      </c>
      <c r="H28" s="24">
        <v>20000</v>
      </c>
      <c r="I28" s="24">
        <v>20000</v>
      </c>
      <c r="J28" s="24"/>
      <c r="K28" s="24"/>
      <c r="L28" s="24">
        <v>20000</v>
      </c>
      <c r="M28" s="24"/>
      <c r="N28" s="24"/>
      <c r="O28" s="24"/>
      <c r="P28" s="24"/>
      <c r="Q28" s="24"/>
      <c r="R28" s="24"/>
      <c r="S28" s="24"/>
      <c r="T28" s="24"/>
      <c r="U28" s="24"/>
      <c r="V28" s="24"/>
      <c r="W28" s="24"/>
    </row>
    <row r="29" ht="21" customHeight="1" spans="1:23">
      <c r="A29" s="129" t="s">
        <v>70</v>
      </c>
      <c r="B29" s="22" t="s">
        <v>235</v>
      </c>
      <c r="C29" s="22" t="s">
        <v>236</v>
      </c>
      <c r="D29" s="22" t="s">
        <v>91</v>
      </c>
      <c r="E29" s="22" t="s">
        <v>151</v>
      </c>
      <c r="F29" s="22" t="s">
        <v>237</v>
      </c>
      <c r="G29" s="22" t="s">
        <v>238</v>
      </c>
      <c r="H29" s="24">
        <v>89640.72</v>
      </c>
      <c r="I29" s="24">
        <v>89640.72</v>
      </c>
      <c r="J29" s="24"/>
      <c r="K29" s="24"/>
      <c r="L29" s="24">
        <v>89640.72</v>
      </c>
      <c r="M29" s="24"/>
      <c r="N29" s="24"/>
      <c r="O29" s="24"/>
      <c r="P29" s="24"/>
      <c r="Q29" s="24"/>
      <c r="R29" s="24"/>
      <c r="S29" s="24"/>
      <c r="T29" s="24"/>
      <c r="U29" s="24"/>
      <c r="V29" s="24"/>
      <c r="W29" s="24"/>
    </row>
    <row r="30" ht="21" customHeight="1" spans="1:23">
      <c r="A30" s="129" t="s">
        <v>70</v>
      </c>
      <c r="B30" s="22" t="s">
        <v>239</v>
      </c>
      <c r="C30" s="22" t="s">
        <v>240</v>
      </c>
      <c r="D30" s="22" t="s">
        <v>86</v>
      </c>
      <c r="E30" s="22" t="s">
        <v>148</v>
      </c>
      <c r="F30" s="22" t="s">
        <v>241</v>
      </c>
      <c r="G30" s="22" t="s">
        <v>242</v>
      </c>
      <c r="H30" s="24">
        <v>2185627.2</v>
      </c>
      <c r="I30" s="24">
        <v>2185627.2</v>
      </c>
      <c r="J30" s="24"/>
      <c r="K30" s="24"/>
      <c r="L30" s="24">
        <v>2185627.2</v>
      </c>
      <c r="M30" s="24"/>
      <c r="N30" s="24"/>
      <c r="O30" s="24"/>
      <c r="P30" s="24"/>
      <c r="Q30" s="24"/>
      <c r="R30" s="24"/>
      <c r="S30" s="24"/>
      <c r="T30" s="24"/>
      <c r="U30" s="24"/>
      <c r="V30" s="24"/>
      <c r="W30" s="24"/>
    </row>
    <row r="31" ht="21" customHeight="1" spans="1:23">
      <c r="A31" s="129" t="s">
        <v>70</v>
      </c>
      <c r="B31" s="22" t="s">
        <v>205</v>
      </c>
      <c r="C31" s="22" t="s">
        <v>206</v>
      </c>
      <c r="D31" s="22" t="s">
        <v>213</v>
      </c>
      <c r="E31" s="22" t="s">
        <v>214</v>
      </c>
      <c r="F31" s="22" t="s">
        <v>243</v>
      </c>
      <c r="G31" s="22" t="s">
        <v>244</v>
      </c>
      <c r="H31" s="24"/>
      <c r="I31" s="24"/>
      <c r="J31" s="24"/>
      <c r="K31" s="24"/>
      <c r="L31" s="24"/>
      <c r="M31" s="24"/>
      <c r="N31" s="24"/>
      <c r="O31" s="24"/>
      <c r="P31" s="24"/>
      <c r="Q31" s="24"/>
      <c r="R31" s="24"/>
      <c r="S31" s="24"/>
      <c r="T31" s="24"/>
      <c r="U31" s="24"/>
      <c r="V31" s="24"/>
      <c r="W31" s="24"/>
    </row>
    <row r="32" ht="21" customHeight="1" spans="1:23">
      <c r="A32" s="35" t="s">
        <v>100</v>
      </c>
      <c r="B32" s="130"/>
      <c r="C32" s="130"/>
      <c r="D32" s="130"/>
      <c r="E32" s="130"/>
      <c r="F32" s="130"/>
      <c r="G32" s="131"/>
      <c r="H32" s="24">
        <v>11346509.52</v>
      </c>
      <c r="I32" s="24">
        <v>11346509.52</v>
      </c>
      <c r="J32" s="24"/>
      <c r="K32" s="24"/>
      <c r="L32" s="24">
        <v>11346509.52</v>
      </c>
      <c r="M32" s="24"/>
      <c r="N32" s="24"/>
      <c r="O32" s="24"/>
      <c r="P32" s="24"/>
      <c r="Q32" s="24"/>
      <c r="R32" s="24"/>
      <c r="S32" s="24"/>
      <c r="T32" s="24"/>
      <c r="U32" s="24"/>
      <c r="V32" s="24"/>
      <c r="W32" s="24"/>
    </row>
  </sheetData>
  <mergeCells count="30">
    <mergeCell ref="A3:W3"/>
    <mergeCell ref="A4:G4"/>
    <mergeCell ref="H5:W5"/>
    <mergeCell ref="I6:M6"/>
    <mergeCell ref="N6:P6"/>
    <mergeCell ref="R6:W6"/>
    <mergeCell ref="A32:G32"/>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88888888888889" right="0.388888888888889" top="0.579166666666667" bottom="0.579166666666667"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24"/>
  <sheetViews>
    <sheetView showZeros="0" workbookViewId="0">
      <pane ySplit="1" topLeftCell="A2" activePane="bottomLeft" state="frozen"/>
      <selection/>
      <selection pane="bottomLeft" activeCell="I24" sqref="I24"/>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39" t="s">
        <v>245</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"单位名称："&amp;"耿马傣族佤族自治县孟定农场卫生院"</f>
        <v>单位名称：耿马傣族佤族自治县孟定农场卫生院</v>
      </c>
      <c r="B4" s="9"/>
      <c r="C4" s="9"/>
      <c r="D4" s="9"/>
      <c r="E4" s="9"/>
      <c r="F4" s="9"/>
      <c r="G4" s="9"/>
      <c r="H4" s="9"/>
      <c r="I4" s="10"/>
      <c r="J4" s="10"/>
      <c r="K4" s="10"/>
      <c r="L4" s="10"/>
      <c r="M4" s="10"/>
      <c r="N4" s="10"/>
      <c r="O4" s="10"/>
      <c r="P4" s="10"/>
      <c r="Q4" s="10"/>
      <c r="R4" s="2"/>
      <c r="S4" s="2"/>
      <c r="T4" s="2"/>
      <c r="U4" s="4"/>
      <c r="V4" s="2"/>
      <c r="W4" s="39" t="s">
        <v>159</v>
      </c>
    </row>
    <row r="5" ht="18.75" customHeight="1" spans="1:23">
      <c r="A5" s="11" t="s">
        <v>246</v>
      </c>
      <c r="B5" s="12" t="s">
        <v>173</v>
      </c>
      <c r="C5" s="11" t="s">
        <v>174</v>
      </c>
      <c r="D5" s="11" t="s">
        <v>247</v>
      </c>
      <c r="E5" s="12" t="s">
        <v>175</v>
      </c>
      <c r="F5" s="12" t="s">
        <v>176</v>
      </c>
      <c r="G5" s="12" t="s">
        <v>248</v>
      </c>
      <c r="H5" s="12" t="s">
        <v>249</v>
      </c>
      <c r="I5" s="31" t="s">
        <v>55</v>
      </c>
      <c r="J5" s="13" t="s">
        <v>250</v>
      </c>
      <c r="K5" s="14"/>
      <c r="L5" s="14"/>
      <c r="M5" s="15"/>
      <c r="N5" s="13" t="s">
        <v>181</v>
      </c>
      <c r="O5" s="14"/>
      <c r="P5" s="15"/>
      <c r="Q5" s="12" t="s">
        <v>61</v>
      </c>
      <c r="R5" s="13" t="s">
        <v>77</v>
      </c>
      <c r="S5" s="14"/>
      <c r="T5" s="14"/>
      <c r="U5" s="14"/>
      <c r="V5" s="14"/>
      <c r="W5" s="15"/>
    </row>
    <row r="6" ht="18.75" customHeight="1" spans="1:23">
      <c r="A6" s="16"/>
      <c r="B6" s="32"/>
      <c r="C6" s="16"/>
      <c r="D6" s="16"/>
      <c r="E6" s="17"/>
      <c r="F6" s="17"/>
      <c r="G6" s="17"/>
      <c r="H6" s="17"/>
      <c r="I6" s="32"/>
      <c r="J6" s="119" t="s">
        <v>58</v>
      </c>
      <c r="K6" s="120"/>
      <c r="L6" s="12" t="s">
        <v>59</v>
      </c>
      <c r="M6" s="12" t="s">
        <v>60</v>
      </c>
      <c r="N6" s="12" t="s">
        <v>58</v>
      </c>
      <c r="O6" s="12" t="s">
        <v>59</v>
      </c>
      <c r="P6" s="12" t="s">
        <v>60</v>
      </c>
      <c r="Q6" s="17"/>
      <c r="R6" s="12" t="s">
        <v>57</v>
      </c>
      <c r="S6" s="11" t="s">
        <v>64</v>
      </c>
      <c r="T6" s="11" t="s">
        <v>187</v>
      </c>
      <c r="U6" s="11" t="s">
        <v>66</v>
      </c>
      <c r="V6" s="11" t="s">
        <v>67</v>
      </c>
      <c r="W6" s="11" t="s">
        <v>68</v>
      </c>
    </row>
    <row r="7" ht="18.75" customHeight="1" spans="1:23">
      <c r="A7" s="32"/>
      <c r="B7" s="32"/>
      <c r="C7" s="32"/>
      <c r="D7" s="32"/>
      <c r="E7" s="32"/>
      <c r="F7" s="32"/>
      <c r="G7" s="32"/>
      <c r="H7" s="32"/>
      <c r="I7" s="32"/>
      <c r="J7" s="121" t="s">
        <v>57</v>
      </c>
      <c r="K7" s="94"/>
      <c r="L7" s="32"/>
      <c r="M7" s="32"/>
      <c r="N7" s="32"/>
      <c r="O7" s="32"/>
      <c r="P7" s="32"/>
      <c r="Q7" s="32"/>
      <c r="R7" s="32"/>
      <c r="S7" s="122"/>
      <c r="T7" s="122"/>
      <c r="U7" s="122"/>
      <c r="V7" s="122"/>
      <c r="W7" s="122"/>
    </row>
    <row r="8" ht="18.75" customHeight="1" spans="1:23">
      <c r="A8" s="18"/>
      <c r="B8" s="33"/>
      <c r="C8" s="18"/>
      <c r="D8" s="18"/>
      <c r="E8" s="19"/>
      <c r="F8" s="19"/>
      <c r="G8" s="19"/>
      <c r="H8" s="19"/>
      <c r="I8" s="33"/>
      <c r="J8" s="46" t="s">
        <v>57</v>
      </c>
      <c r="K8" s="46" t="s">
        <v>251</v>
      </c>
      <c r="L8" s="19"/>
      <c r="M8" s="19"/>
      <c r="N8" s="19"/>
      <c r="O8" s="19"/>
      <c r="P8" s="19"/>
      <c r="Q8" s="19"/>
      <c r="R8" s="19"/>
      <c r="S8" s="19"/>
      <c r="T8" s="19"/>
      <c r="U8" s="33"/>
      <c r="V8" s="19"/>
      <c r="W8" s="19"/>
    </row>
    <row r="9" ht="18.75" customHeight="1" spans="1:23">
      <c r="A9" s="117">
        <v>1</v>
      </c>
      <c r="B9" s="117">
        <v>2</v>
      </c>
      <c r="C9" s="117">
        <v>3</v>
      </c>
      <c r="D9" s="117">
        <v>4</v>
      </c>
      <c r="E9" s="117">
        <v>5</v>
      </c>
      <c r="F9" s="117">
        <v>6</v>
      </c>
      <c r="G9" s="117">
        <v>7</v>
      </c>
      <c r="H9" s="117">
        <v>8</v>
      </c>
      <c r="I9" s="117">
        <v>9</v>
      </c>
      <c r="J9" s="117">
        <v>10</v>
      </c>
      <c r="K9" s="117">
        <v>11</v>
      </c>
      <c r="L9" s="117">
        <v>12</v>
      </c>
      <c r="M9" s="117">
        <v>13</v>
      </c>
      <c r="N9" s="117">
        <v>14</v>
      </c>
      <c r="O9" s="117">
        <v>15</v>
      </c>
      <c r="P9" s="117">
        <v>16</v>
      </c>
      <c r="Q9" s="117">
        <v>17</v>
      </c>
      <c r="R9" s="117">
        <v>18</v>
      </c>
      <c r="S9" s="117">
        <v>19</v>
      </c>
      <c r="T9" s="117">
        <v>20</v>
      </c>
      <c r="U9" s="117">
        <v>21</v>
      </c>
      <c r="V9" s="117">
        <v>22</v>
      </c>
      <c r="W9" s="117">
        <v>23</v>
      </c>
    </row>
    <row r="10" ht="18.75" customHeight="1" spans="1:23">
      <c r="A10" s="22"/>
      <c r="B10" s="22"/>
      <c r="C10" s="22" t="s">
        <v>252</v>
      </c>
      <c r="D10" s="22"/>
      <c r="E10" s="22"/>
      <c r="F10" s="22"/>
      <c r="G10" s="22"/>
      <c r="H10" s="22"/>
      <c r="I10" s="24">
        <v>28600</v>
      </c>
      <c r="J10" s="24">
        <v>28600</v>
      </c>
      <c r="K10" s="24">
        <v>28600</v>
      </c>
      <c r="L10" s="24"/>
      <c r="M10" s="24"/>
      <c r="N10" s="24"/>
      <c r="O10" s="24"/>
      <c r="P10" s="24"/>
      <c r="Q10" s="24"/>
      <c r="R10" s="24"/>
      <c r="S10" s="24"/>
      <c r="T10" s="24"/>
      <c r="U10" s="24"/>
      <c r="V10" s="24"/>
      <c r="W10" s="24"/>
    </row>
    <row r="11" ht="18.75" customHeight="1" spans="1:23">
      <c r="A11" s="118" t="s">
        <v>253</v>
      </c>
      <c r="B11" s="118" t="s">
        <v>254</v>
      </c>
      <c r="C11" s="22" t="s">
        <v>252</v>
      </c>
      <c r="D11" s="118" t="s">
        <v>70</v>
      </c>
      <c r="E11" s="118" t="s">
        <v>92</v>
      </c>
      <c r="F11" s="118" t="s">
        <v>152</v>
      </c>
      <c r="G11" s="118" t="s">
        <v>255</v>
      </c>
      <c r="H11" s="118" t="s">
        <v>256</v>
      </c>
      <c r="I11" s="24">
        <v>28600</v>
      </c>
      <c r="J11" s="24">
        <v>28600</v>
      </c>
      <c r="K11" s="24">
        <v>28600</v>
      </c>
      <c r="L11" s="24"/>
      <c r="M11" s="24"/>
      <c r="N11" s="24"/>
      <c r="O11" s="24"/>
      <c r="P11" s="24"/>
      <c r="Q11" s="24"/>
      <c r="R11" s="24"/>
      <c r="S11" s="24"/>
      <c r="T11" s="24"/>
      <c r="U11" s="24"/>
      <c r="V11" s="24"/>
      <c r="W11" s="24"/>
    </row>
    <row r="12" ht="18.75" customHeight="1" spans="1:23">
      <c r="A12" s="25"/>
      <c r="B12" s="25"/>
      <c r="C12" s="22" t="s">
        <v>257</v>
      </c>
      <c r="D12" s="25"/>
      <c r="E12" s="25"/>
      <c r="F12" s="25"/>
      <c r="G12" s="25"/>
      <c r="H12" s="25"/>
      <c r="I12" s="24">
        <v>500</v>
      </c>
      <c r="J12" s="24">
        <v>500</v>
      </c>
      <c r="K12" s="24">
        <v>500</v>
      </c>
      <c r="L12" s="24"/>
      <c r="M12" s="24"/>
      <c r="N12" s="24"/>
      <c r="O12" s="24"/>
      <c r="P12" s="24"/>
      <c r="Q12" s="24"/>
      <c r="R12" s="24"/>
      <c r="S12" s="24"/>
      <c r="T12" s="24"/>
      <c r="U12" s="24"/>
      <c r="V12" s="24"/>
      <c r="W12" s="24"/>
    </row>
    <row r="13" ht="18.75" customHeight="1" spans="1:23">
      <c r="A13" s="118" t="s">
        <v>253</v>
      </c>
      <c r="B13" s="118" t="s">
        <v>258</v>
      </c>
      <c r="C13" s="22" t="s">
        <v>257</v>
      </c>
      <c r="D13" s="118" t="s">
        <v>70</v>
      </c>
      <c r="E13" s="118" t="s">
        <v>92</v>
      </c>
      <c r="F13" s="118" t="s">
        <v>152</v>
      </c>
      <c r="G13" s="118" t="s">
        <v>259</v>
      </c>
      <c r="H13" s="118" t="s">
        <v>260</v>
      </c>
      <c r="I13" s="24">
        <v>500</v>
      </c>
      <c r="J13" s="24">
        <v>500</v>
      </c>
      <c r="K13" s="24">
        <v>500</v>
      </c>
      <c r="L13" s="24"/>
      <c r="M13" s="24"/>
      <c r="N13" s="24"/>
      <c r="O13" s="24"/>
      <c r="P13" s="24"/>
      <c r="Q13" s="24"/>
      <c r="R13" s="24"/>
      <c r="S13" s="24"/>
      <c r="T13" s="24"/>
      <c r="U13" s="24"/>
      <c r="V13" s="24"/>
      <c r="W13" s="24"/>
    </row>
    <row r="14" ht="18.75" customHeight="1" spans="1:23">
      <c r="A14" s="25"/>
      <c r="B14" s="25"/>
      <c r="C14" s="22" t="s">
        <v>261</v>
      </c>
      <c r="D14" s="25"/>
      <c r="E14" s="25"/>
      <c r="F14" s="25"/>
      <c r="G14" s="25"/>
      <c r="H14" s="25"/>
      <c r="I14" s="24">
        <v>230000</v>
      </c>
      <c r="J14" s="24"/>
      <c r="K14" s="24"/>
      <c r="L14" s="24"/>
      <c r="M14" s="24"/>
      <c r="N14" s="24"/>
      <c r="O14" s="24"/>
      <c r="P14" s="24"/>
      <c r="Q14" s="24"/>
      <c r="R14" s="24">
        <v>230000</v>
      </c>
      <c r="S14" s="24"/>
      <c r="T14" s="24"/>
      <c r="U14" s="24"/>
      <c r="V14" s="24"/>
      <c r="W14" s="24">
        <v>230000</v>
      </c>
    </row>
    <row r="15" ht="18.75" customHeight="1" spans="1:23">
      <c r="A15" s="118" t="s">
        <v>253</v>
      </c>
      <c r="B15" s="118" t="s">
        <v>262</v>
      </c>
      <c r="C15" s="22" t="s">
        <v>261</v>
      </c>
      <c r="D15" s="118" t="s">
        <v>70</v>
      </c>
      <c r="E15" s="118" t="s">
        <v>92</v>
      </c>
      <c r="F15" s="118" t="s">
        <v>152</v>
      </c>
      <c r="G15" s="118" t="s">
        <v>259</v>
      </c>
      <c r="H15" s="118" t="s">
        <v>260</v>
      </c>
      <c r="I15" s="24">
        <v>230000</v>
      </c>
      <c r="J15" s="24"/>
      <c r="K15" s="24"/>
      <c r="L15" s="24"/>
      <c r="M15" s="24"/>
      <c r="N15" s="24"/>
      <c r="O15" s="24"/>
      <c r="P15" s="24"/>
      <c r="Q15" s="24"/>
      <c r="R15" s="24">
        <v>230000</v>
      </c>
      <c r="S15" s="24"/>
      <c r="T15" s="24"/>
      <c r="U15" s="24"/>
      <c r="V15" s="24"/>
      <c r="W15" s="24">
        <v>230000</v>
      </c>
    </row>
    <row r="16" ht="18.75" customHeight="1" spans="1:23">
      <c r="A16" s="25"/>
      <c r="B16" s="25"/>
      <c r="C16" s="22" t="s">
        <v>263</v>
      </c>
      <c r="D16" s="25"/>
      <c r="E16" s="25"/>
      <c r="F16" s="25"/>
      <c r="G16" s="25"/>
      <c r="H16" s="25"/>
      <c r="I16" s="24">
        <v>1000000</v>
      </c>
      <c r="J16" s="24"/>
      <c r="K16" s="24"/>
      <c r="L16" s="24"/>
      <c r="M16" s="24"/>
      <c r="N16" s="24"/>
      <c r="O16" s="24"/>
      <c r="P16" s="24"/>
      <c r="Q16" s="24"/>
      <c r="R16" s="24">
        <v>1000000</v>
      </c>
      <c r="S16" s="24">
        <v>1000000</v>
      </c>
      <c r="T16" s="24"/>
      <c r="U16" s="24"/>
      <c r="V16" s="24"/>
      <c r="W16" s="24"/>
    </row>
    <row r="17" ht="18.75" customHeight="1" spans="1:23">
      <c r="A17" s="118" t="s">
        <v>253</v>
      </c>
      <c r="B17" s="118" t="s">
        <v>264</v>
      </c>
      <c r="C17" s="22" t="s">
        <v>263</v>
      </c>
      <c r="D17" s="118" t="s">
        <v>70</v>
      </c>
      <c r="E17" s="118" t="s">
        <v>91</v>
      </c>
      <c r="F17" s="118" t="s">
        <v>151</v>
      </c>
      <c r="G17" s="118" t="s">
        <v>265</v>
      </c>
      <c r="H17" s="118" t="s">
        <v>266</v>
      </c>
      <c r="I17" s="24">
        <v>1000000</v>
      </c>
      <c r="J17" s="24"/>
      <c r="K17" s="24"/>
      <c r="L17" s="24"/>
      <c r="M17" s="24"/>
      <c r="N17" s="24"/>
      <c r="O17" s="24"/>
      <c r="P17" s="24"/>
      <c r="Q17" s="24"/>
      <c r="R17" s="24">
        <v>1000000</v>
      </c>
      <c r="S17" s="24">
        <v>1000000</v>
      </c>
      <c r="T17" s="24"/>
      <c r="U17" s="24"/>
      <c r="V17" s="24"/>
      <c r="W17" s="24"/>
    </row>
    <row r="18" ht="18.75" customHeight="1" spans="1:23">
      <c r="A18" s="25"/>
      <c r="B18" s="25"/>
      <c r="C18" s="22" t="s">
        <v>267</v>
      </c>
      <c r="D18" s="25"/>
      <c r="E18" s="25"/>
      <c r="F18" s="25"/>
      <c r="G18" s="25"/>
      <c r="H18" s="25"/>
      <c r="I18" s="24">
        <v>3152090.7</v>
      </c>
      <c r="J18" s="24"/>
      <c r="K18" s="24"/>
      <c r="L18" s="24"/>
      <c r="M18" s="24"/>
      <c r="N18" s="24"/>
      <c r="O18" s="24"/>
      <c r="P18" s="24"/>
      <c r="Q18" s="24"/>
      <c r="R18" s="24">
        <v>3152090.7</v>
      </c>
      <c r="S18" s="24">
        <v>3152090.7</v>
      </c>
      <c r="T18" s="24"/>
      <c r="U18" s="24"/>
      <c r="V18" s="24"/>
      <c r="W18" s="24"/>
    </row>
    <row r="19" ht="18.75" customHeight="1" spans="1:23">
      <c r="A19" s="118" t="s">
        <v>253</v>
      </c>
      <c r="B19" s="118" t="s">
        <v>268</v>
      </c>
      <c r="C19" s="22" t="s">
        <v>267</v>
      </c>
      <c r="D19" s="118" t="s">
        <v>70</v>
      </c>
      <c r="E19" s="118" t="s">
        <v>91</v>
      </c>
      <c r="F19" s="118" t="s">
        <v>151</v>
      </c>
      <c r="G19" s="118" t="s">
        <v>259</v>
      </c>
      <c r="H19" s="118" t="s">
        <v>260</v>
      </c>
      <c r="I19" s="24">
        <v>3152090.7</v>
      </c>
      <c r="J19" s="24"/>
      <c r="K19" s="24"/>
      <c r="L19" s="24"/>
      <c r="M19" s="24"/>
      <c r="N19" s="24"/>
      <c r="O19" s="24"/>
      <c r="P19" s="24"/>
      <c r="Q19" s="24"/>
      <c r="R19" s="24">
        <v>3152090.7</v>
      </c>
      <c r="S19" s="24">
        <v>3152090.7</v>
      </c>
      <c r="T19" s="24"/>
      <c r="U19" s="24"/>
      <c r="V19" s="24"/>
      <c r="W19" s="24"/>
    </row>
    <row r="20" ht="18.75" customHeight="1" spans="1:23">
      <c r="A20" s="25"/>
      <c r="B20" s="25"/>
      <c r="C20" s="22" t="s">
        <v>269</v>
      </c>
      <c r="D20" s="25"/>
      <c r="E20" s="25"/>
      <c r="F20" s="25"/>
      <c r="G20" s="25"/>
      <c r="H20" s="25"/>
      <c r="I20" s="24">
        <v>3000000</v>
      </c>
      <c r="J20" s="24"/>
      <c r="K20" s="24"/>
      <c r="L20" s="24"/>
      <c r="M20" s="24"/>
      <c r="N20" s="24"/>
      <c r="O20" s="24"/>
      <c r="P20" s="24"/>
      <c r="Q20" s="24"/>
      <c r="R20" s="24">
        <v>3000000</v>
      </c>
      <c r="S20" s="24"/>
      <c r="T20" s="24"/>
      <c r="U20" s="24"/>
      <c r="V20" s="24"/>
      <c r="W20" s="24">
        <v>3000000</v>
      </c>
    </row>
    <row r="21" ht="18.75" customHeight="1" spans="1:23">
      <c r="A21" s="118" t="s">
        <v>253</v>
      </c>
      <c r="B21" s="118" t="s">
        <v>270</v>
      </c>
      <c r="C21" s="22" t="s">
        <v>269</v>
      </c>
      <c r="D21" s="118" t="s">
        <v>70</v>
      </c>
      <c r="E21" s="118" t="s">
        <v>91</v>
      </c>
      <c r="F21" s="118" t="s">
        <v>151</v>
      </c>
      <c r="G21" s="118" t="s">
        <v>259</v>
      </c>
      <c r="H21" s="118" t="s">
        <v>260</v>
      </c>
      <c r="I21" s="24">
        <v>3000000</v>
      </c>
      <c r="J21" s="24"/>
      <c r="K21" s="24"/>
      <c r="L21" s="24"/>
      <c r="M21" s="24"/>
      <c r="N21" s="24"/>
      <c r="O21" s="24"/>
      <c r="P21" s="24"/>
      <c r="Q21" s="24"/>
      <c r="R21" s="24">
        <v>3000000</v>
      </c>
      <c r="S21" s="24"/>
      <c r="T21" s="24"/>
      <c r="U21" s="24"/>
      <c r="V21" s="24"/>
      <c r="W21" s="24">
        <v>3000000</v>
      </c>
    </row>
    <row r="22" ht="18.75" customHeight="1" spans="1:23">
      <c r="A22" s="25"/>
      <c r="B22" s="25"/>
      <c r="C22" s="22" t="s">
        <v>271</v>
      </c>
      <c r="D22" s="25"/>
      <c r="E22" s="25"/>
      <c r="F22" s="25"/>
      <c r="G22" s="25"/>
      <c r="H22" s="25"/>
      <c r="I22" s="24">
        <v>4000000</v>
      </c>
      <c r="J22" s="24"/>
      <c r="K22" s="24"/>
      <c r="L22" s="24"/>
      <c r="M22" s="24"/>
      <c r="N22" s="24"/>
      <c r="O22" s="24"/>
      <c r="P22" s="24"/>
      <c r="Q22" s="24"/>
      <c r="R22" s="24">
        <v>4000000</v>
      </c>
      <c r="S22" s="24">
        <v>4000000</v>
      </c>
      <c r="T22" s="24"/>
      <c r="U22" s="24"/>
      <c r="V22" s="24"/>
      <c r="W22" s="24"/>
    </row>
    <row r="23" ht="18.75" customHeight="1" spans="1:23">
      <c r="A23" s="118" t="s">
        <v>253</v>
      </c>
      <c r="B23" s="118" t="s">
        <v>272</v>
      </c>
      <c r="C23" s="22" t="s">
        <v>271</v>
      </c>
      <c r="D23" s="118" t="s">
        <v>70</v>
      </c>
      <c r="E23" s="118" t="s">
        <v>91</v>
      </c>
      <c r="F23" s="118" t="s">
        <v>151</v>
      </c>
      <c r="G23" s="118" t="s">
        <v>259</v>
      </c>
      <c r="H23" s="118" t="s">
        <v>260</v>
      </c>
      <c r="I23" s="24">
        <v>4000000</v>
      </c>
      <c r="J23" s="24"/>
      <c r="K23" s="24"/>
      <c r="L23" s="24"/>
      <c r="M23" s="24"/>
      <c r="N23" s="24"/>
      <c r="O23" s="24"/>
      <c r="P23" s="24"/>
      <c r="Q23" s="24"/>
      <c r="R23" s="24">
        <v>4000000</v>
      </c>
      <c r="S23" s="24">
        <v>4000000</v>
      </c>
      <c r="T23" s="24"/>
      <c r="U23" s="24"/>
      <c r="V23" s="24"/>
      <c r="W23" s="24"/>
    </row>
    <row r="24" ht="18.75" customHeight="1" spans="1:23">
      <c r="A24" s="35" t="s">
        <v>100</v>
      </c>
      <c r="B24" s="36"/>
      <c r="C24" s="36"/>
      <c r="D24" s="36"/>
      <c r="E24" s="36"/>
      <c r="F24" s="36"/>
      <c r="G24" s="36"/>
      <c r="H24" s="37"/>
      <c r="I24" s="24">
        <v>11411190.7</v>
      </c>
      <c r="J24" s="24">
        <v>29100</v>
      </c>
      <c r="K24" s="24">
        <v>29100</v>
      </c>
      <c r="L24" s="24"/>
      <c r="M24" s="24"/>
      <c r="N24" s="24"/>
      <c r="O24" s="24"/>
      <c r="P24" s="24"/>
      <c r="Q24" s="24"/>
      <c r="R24" s="24">
        <v>11382090.7</v>
      </c>
      <c r="S24" s="24">
        <v>8152090.7</v>
      </c>
      <c r="T24" s="24"/>
      <c r="U24" s="24"/>
      <c r="V24" s="24"/>
      <c r="W24" s="24">
        <v>3230000</v>
      </c>
    </row>
  </sheetData>
  <mergeCells count="28">
    <mergeCell ref="A3:W3"/>
    <mergeCell ref="A4:H4"/>
    <mergeCell ref="J5:M5"/>
    <mergeCell ref="N5:P5"/>
    <mergeCell ref="R5:W5"/>
    <mergeCell ref="A24:H2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88888888888889" right="0.388888888888889" top="0.579166666666667" bottom="0.579166666666667"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46"/>
  <sheetViews>
    <sheetView showZeros="0" workbookViewId="0">
      <pane ySplit="1" topLeftCell="A2" activePane="bottomLeft" state="frozen"/>
      <selection/>
      <selection pane="bottomLeft"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6" t="s">
        <v>273</v>
      </c>
    </row>
    <row r="3" ht="36.75" customHeight="1" spans="1:10">
      <c r="A3" s="6" t="str">
        <f>"2025"&amp;"年部门项目支出绩效目标表"</f>
        <v>2025年部门项目支出绩效目标表</v>
      </c>
      <c r="B3" s="7"/>
      <c r="C3" s="7"/>
      <c r="D3" s="7"/>
      <c r="E3" s="7"/>
      <c r="F3" s="51"/>
      <c r="G3" s="7"/>
      <c r="H3" s="51"/>
      <c r="I3" s="51"/>
      <c r="J3" s="7"/>
    </row>
    <row r="4" ht="18.75" customHeight="1" spans="1:8">
      <c r="A4" s="8" t="str">
        <f>"单位名称："&amp;"耿马傣族佤族自治县孟定农场卫生院"</f>
        <v>单位名称：耿马傣族佤族自治县孟定农场卫生院</v>
      </c>
      <c r="B4" s="4"/>
      <c r="C4" s="4"/>
      <c r="D4" s="4"/>
      <c r="E4" s="4"/>
      <c r="F4" s="52"/>
      <c r="G4" s="4"/>
      <c r="H4" s="52"/>
    </row>
    <row r="5" ht="18.75" customHeight="1" spans="1:10">
      <c r="A5" s="46" t="s">
        <v>274</v>
      </c>
      <c r="B5" s="46" t="s">
        <v>275</v>
      </c>
      <c r="C5" s="46" t="s">
        <v>276</v>
      </c>
      <c r="D5" s="46" t="s">
        <v>277</v>
      </c>
      <c r="E5" s="46" t="s">
        <v>278</v>
      </c>
      <c r="F5" s="53" t="s">
        <v>279</v>
      </c>
      <c r="G5" s="46" t="s">
        <v>280</v>
      </c>
      <c r="H5" s="53" t="s">
        <v>281</v>
      </c>
      <c r="I5" s="53" t="s">
        <v>282</v>
      </c>
      <c r="J5" s="46" t="s">
        <v>283</v>
      </c>
    </row>
    <row r="6" ht="18.75" customHeight="1" spans="1:10">
      <c r="A6" s="115">
        <v>1</v>
      </c>
      <c r="B6" s="115">
        <v>2</v>
      </c>
      <c r="C6" s="115">
        <v>3</v>
      </c>
      <c r="D6" s="115">
        <v>4</v>
      </c>
      <c r="E6" s="115">
        <v>5</v>
      </c>
      <c r="F6" s="115">
        <v>6</v>
      </c>
      <c r="G6" s="115">
        <v>7</v>
      </c>
      <c r="H6" s="115">
        <v>8</v>
      </c>
      <c r="I6" s="115">
        <v>9</v>
      </c>
      <c r="J6" s="115">
        <v>10</v>
      </c>
    </row>
    <row r="7" ht="18.75" customHeight="1" spans="1:10">
      <c r="A7" s="34" t="s">
        <v>70</v>
      </c>
      <c r="B7" s="47"/>
      <c r="C7" s="47"/>
      <c r="D7" s="47"/>
      <c r="E7" s="54"/>
      <c r="F7" s="55"/>
      <c r="G7" s="54"/>
      <c r="H7" s="55"/>
      <c r="I7" s="55"/>
      <c r="J7" s="54"/>
    </row>
    <row r="8" ht="18.75" customHeight="1" spans="1:10">
      <c r="A8" s="207" t="s">
        <v>252</v>
      </c>
      <c r="B8" s="22" t="s">
        <v>252</v>
      </c>
      <c r="C8" s="22" t="s">
        <v>284</v>
      </c>
      <c r="D8" s="22" t="s">
        <v>285</v>
      </c>
      <c r="E8" s="34" t="s">
        <v>286</v>
      </c>
      <c r="F8" s="22" t="s">
        <v>287</v>
      </c>
      <c r="G8" s="34" t="s">
        <v>288</v>
      </c>
      <c r="H8" s="22"/>
      <c r="I8" s="22" t="s">
        <v>289</v>
      </c>
      <c r="J8" s="34" t="s">
        <v>290</v>
      </c>
    </row>
    <row r="9" ht="18.75" customHeight="1" spans="1:10">
      <c r="A9" s="207" t="s">
        <v>252</v>
      </c>
      <c r="B9" s="22" t="s">
        <v>252</v>
      </c>
      <c r="C9" s="22" t="s">
        <v>284</v>
      </c>
      <c r="D9" s="22" t="s">
        <v>291</v>
      </c>
      <c r="E9" s="34" t="s">
        <v>292</v>
      </c>
      <c r="F9" s="22" t="s">
        <v>287</v>
      </c>
      <c r="G9" s="34" t="s">
        <v>293</v>
      </c>
      <c r="H9" s="22"/>
      <c r="I9" s="22" t="s">
        <v>289</v>
      </c>
      <c r="J9" s="34" t="s">
        <v>290</v>
      </c>
    </row>
    <row r="10" ht="18.75" customHeight="1" spans="1:10">
      <c r="A10" s="207" t="s">
        <v>252</v>
      </c>
      <c r="B10" s="22" t="s">
        <v>252</v>
      </c>
      <c r="C10" s="22" t="s">
        <v>284</v>
      </c>
      <c r="D10" s="22" t="s">
        <v>294</v>
      </c>
      <c r="E10" s="34" t="s">
        <v>295</v>
      </c>
      <c r="F10" s="22" t="s">
        <v>287</v>
      </c>
      <c r="G10" s="34" t="s">
        <v>296</v>
      </c>
      <c r="H10" s="22" t="s">
        <v>297</v>
      </c>
      <c r="I10" s="22" t="s">
        <v>298</v>
      </c>
      <c r="J10" s="34" t="s">
        <v>290</v>
      </c>
    </row>
    <row r="11" ht="18.75" customHeight="1" spans="1:10">
      <c r="A11" s="207" t="s">
        <v>252</v>
      </c>
      <c r="B11" s="22" t="s">
        <v>252</v>
      </c>
      <c r="C11" s="22" t="s">
        <v>299</v>
      </c>
      <c r="D11" s="22" t="s">
        <v>300</v>
      </c>
      <c r="E11" s="34" t="s">
        <v>301</v>
      </c>
      <c r="F11" s="22" t="s">
        <v>287</v>
      </c>
      <c r="G11" s="34" t="s">
        <v>302</v>
      </c>
      <c r="H11" s="22"/>
      <c r="I11" s="22" t="s">
        <v>289</v>
      </c>
      <c r="J11" s="34" t="s">
        <v>290</v>
      </c>
    </row>
    <row r="12" ht="18.75" customHeight="1" spans="1:10">
      <c r="A12" s="207" t="s">
        <v>252</v>
      </c>
      <c r="B12" s="22" t="s">
        <v>252</v>
      </c>
      <c r="C12" s="22" t="s">
        <v>303</v>
      </c>
      <c r="D12" s="22" t="s">
        <v>304</v>
      </c>
      <c r="E12" s="34" t="s">
        <v>305</v>
      </c>
      <c r="F12" s="22" t="s">
        <v>306</v>
      </c>
      <c r="G12" s="34" t="s">
        <v>307</v>
      </c>
      <c r="H12" s="22" t="s">
        <v>308</v>
      </c>
      <c r="I12" s="22" t="s">
        <v>298</v>
      </c>
      <c r="J12" s="34" t="s">
        <v>290</v>
      </c>
    </row>
    <row r="13" ht="18.75" customHeight="1" spans="1:10">
      <c r="A13" s="207" t="s">
        <v>271</v>
      </c>
      <c r="B13" s="22" t="s">
        <v>271</v>
      </c>
      <c r="C13" s="22" t="s">
        <v>284</v>
      </c>
      <c r="D13" s="22" t="s">
        <v>285</v>
      </c>
      <c r="E13" s="34" t="s">
        <v>309</v>
      </c>
      <c r="F13" s="22" t="s">
        <v>287</v>
      </c>
      <c r="G13" s="34" t="s">
        <v>310</v>
      </c>
      <c r="H13" s="22" t="s">
        <v>311</v>
      </c>
      <c r="I13" s="22" t="s">
        <v>298</v>
      </c>
      <c r="J13" s="34" t="s">
        <v>271</v>
      </c>
    </row>
    <row r="14" ht="18.75" customHeight="1" spans="1:10">
      <c r="A14" s="207" t="s">
        <v>271</v>
      </c>
      <c r="B14" s="22" t="s">
        <v>271</v>
      </c>
      <c r="C14" s="22" t="s">
        <v>284</v>
      </c>
      <c r="D14" s="22" t="s">
        <v>294</v>
      </c>
      <c r="E14" s="34" t="s">
        <v>295</v>
      </c>
      <c r="F14" s="22" t="s">
        <v>287</v>
      </c>
      <c r="G14" s="34" t="s">
        <v>312</v>
      </c>
      <c r="H14" s="22" t="s">
        <v>297</v>
      </c>
      <c r="I14" s="22" t="s">
        <v>298</v>
      </c>
      <c r="J14" s="34" t="s">
        <v>271</v>
      </c>
    </row>
    <row r="15" ht="18.75" customHeight="1" spans="1:10">
      <c r="A15" s="207" t="s">
        <v>271</v>
      </c>
      <c r="B15" s="22" t="s">
        <v>271</v>
      </c>
      <c r="C15" s="22" t="s">
        <v>299</v>
      </c>
      <c r="D15" s="22" t="s">
        <v>300</v>
      </c>
      <c r="E15" s="34" t="s">
        <v>313</v>
      </c>
      <c r="F15" s="22" t="s">
        <v>306</v>
      </c>
      <c r="G15" s="34" t="s">
        <v>293</v>
      </c>
      <c r="H15" s="22" t="s">
        <v>308</v>
      </c>
      <c r="I15" s="22" t="s">
        <v>298</v>
      </c>
      <c r="J15" s="34" t="s">
        <v>271</v>
      </c>
    </row>
    <row r="16" ht="18.75" customHeight="1" spans="1:10">
      <c r="A16" s="207" t="s">
        <v>271</v>
      </c>
      <c r="B16" s="22" t="s">
        <v>271</v>
      </c>
      <c r="C16" s="22" t="s">
        <v>303</v>
      </c>
      <c r="D16" s="22" t="s">
        <v>304</v>
      </c>
      <c r="E16" s="34" t="s">
        <v>314</v>
      </c>
      <c r="F16" s="22" t="s">
        <v>306</v>
      </c>
      <c r="G16" s="34" t="s">
        <v>315</v>
      </c>
      <c r="H16" s="22" t="s">
        <v>308</v>
      </c>
      <c r="I16" s="22" t="s">
        <v>298</v>
      </c>
      <c r="J16" s="34" t="s">
        <v>271</v>
      </c>
    </row>
    <row r="17" ht="18.75" customHeight="1" spans="1:10">
      <c r="A17" s="207" t="s">
        <v>261</v>
      </c>
      <c r="B17" s="22" t="s">
        <v>261</v>
      </c>
      <c r="C17" s="22" t="s">
        <v>284</v>
      </c>
      <c r="D17" s="22" t="s">
        <v>285</v>
      </c>
      <c r="E17" s="34" t="s">
        <v>316</v>
      </c>
      <c r="F17" s="22" t="s">
        <v>287</v>
      </c>
      <c r="G17" s="34" t="s">
        <v>317</v>
      </c>
      <c r="H17" s="22" t="s">
        <v>311</v>
      </c>
      <c r="I17" s="22" t="s">
        <v>298</v>
      </c>
      <c r="J17" s="34" t="s">
        <v>261</v>
      </c>
    </row>
    <row r="18" ht="18.75" customHeight="1" spans="1:10">
      <c r="A18" s="207" t="s">
        <v>261</v>
      </c>
      <c r="B18" s="22" t="s">
        <v>261</v>
      </c>
      <c r="C18" s="22" t="s">
        <v>284</v>
      </c>
      <c r="D18" s="22" t="s">
        <v>291</v>
      </c>
      <c r="E18" s="34" t="s">
        <v>318</v>
      </c>
      <c r="F18" s="22" t="s">
        <v>306</v>
      </c>
      <c r="G18" s="34" t="s">
        <v>315</v>
      </c>
      <c r="H18" s="22" t="s">
        <v>308</v>
      </c>
      <c r="I18" s="22" t="s">
        <v>298</v>
      </c>
      <c r="J18" s="34" t="s">
        <v>261</v>
      </c>
    </row>
    <row r="19" ht="18.75" customHeight="1" spans="1:10">
      <c r="A19" s="207" t="s">
        <v>261</v>
      </c>
      <c r="B19" s="22" t="s">
        <v>261</v>
      </c>
      <c r="C19" s="22" t="s">
        <v>284</v>
      </c>
      <c r="D19" s="22" t="s">
        <v>294</v>
      </c>
      <c r="E19" s="34" t="s">
        <v>319</v>
      </c>
      <c r="F19" s="22" t="s">
        <v>287</v>
      </c>
      <c r="G19" s="34" t="s">
        <v>320</v>
      </c>
      <c r="H19" s="22" t="s">
        <v>297</v>
      </c>
      <c r="I19" s="22" t="s">
        <v>298</v>
      </c>
      <c r="J19" s="34" t="s">
        <v>261</v>
      </c>
    </row>
    <row r="20" ht="18.75" customHeight="1" spans="1:10">
      <c r="A20" s="207" t="s">
        <v>261</v>
      </c>
      <c r="B20" s="22" t="s">
        <v>261</v>
      </c>
      <c r="C20" s="22" t="s">
        <v>299</v>
      </c>
      <c r="D20" s="22" t="s">
        <v>300</v>
      </c>
      <c r="E20" s="34" t="s">
        <v>321</v>
      </c>
      <c r="F20" s="22" t="s">
        <v>287</v>
      </c>
      <c r="G20" s="34" t="s">
        <v>322</v>
      </c>
      <c r="H20" s="22"/>
      <c r="I20" s="22" t="s">
        <v>289</v>
      </c>
      <c r="J20" s="34" t="s">
        <v>261</v>
      </c>
    </row>
    <row r="21" ht="18.75" customHeight="1" spans="1:10">
      <c r="A21" s="207" t="s">
        <v>261</v>
      </c>
      <c r="B21" s="22" t="s">
        <v>261</v>
      </c>
      <c r="C21" s="22" t="s">
        <v>303</v>
      </c>
      <c r="D21" s="22" t="s">
        <v>304</v>
      </c>
      <c r="E21" s="34" t="s">
        <v>304</v>
      </c>
      <c r="F21" s="22" t="s">
        <v>306</v>
      </c>
      <c r="G21" s="34" t="s">
        <v>307</v>
      </c>
      <c r="H21" s="22" t="s">
        <v>308</v>
      </c>
      <c r="I21" s="22" t="s">
        <v>298</v>
      </c>
      <c r="J21" s="34" t="s">
        <v>261</v>
      </c>
    </row>
    <row r="22" ht="18.75" customHeight="1" spans="1:10">
      <c r="A22" s="207" t="s">
        <v>261</v>
      </c>
      <c r="B22" s="22" t="s">
        <v>261</v>
      </c>
      <c r="C22" s="22" t="s">
        <v>303</v>
      </c>
      <c r="D22" s="22" t="s">
        <v>304</v>
      </c>
      <c r="E22" s="34" t="s">
        <v>304</v>
      </c>
      <c r="F22" s="22" t="s">
        <v>306</v>
      </c>
      <c r="G22" s="34" t="s">
        <v>307</v>
      </c>
      <c r="H22" s="22" t="s">
        <v>308</v>
      </c>
      <c r="I22" s="22" t="s">
        <v>298</v>
      </c>
      <c r="J22" s="34" t="s">
        <v>261</v>
      </c>
    </row>
    <row r="23" ht="18.75" customHeight="1" spans="1:10">
      <c r="A23" s="207" t="s">
        <v>261</v>
      </c>
      <c r="B23" s="22" t="s">
        <v>261</v>
      </c>
      <c r="C23" s="22" t="s">
        <v>303</v>
      </c>
      <c r="D23" s="22" t="s">
        <v>304</v>
      </c>
      <c r="E23" s="34" t="s">
        <v>304</v>
      </c>
      <c r="F23" s="22" t="s">
        <v>306</v>
      </c>
      <c r="G23" s="34" t="s">
        <v>307</v>
      </c>
      <c r="H23" s="22" t="s">
        <v>308</v>
      </c>
      <c r="I23" s="22" t="s">
        <v>298</v>
      </c>
      <c r="J23" s="34" t="s">
        <v>261</v>
      </c>
    </row>
    <row r="24" ht="18.75" customHeight="1" spans="1:10">
      <c r="A24" s="207" t="s">
        <v>257</v>
      </c>
      <c r="B24" s="22" t="s">
        <v>323</v>
      </c>
      <c r="C24" s="22" t="s">
        <v>284</v>
      </c>
      <c r="D24" s="22" t="s">
        <v>285</v>
      </c>
      <c r="E24" s="34" t="s">
        <v>324</v>
      </c>
      <c r="F24" s="22" t="s">
        <v>287</v>
      </c>
      <c r="G24" s="34" t="s">
        <v>142</v>
      </c>
      <c r="H24" s="22" t="s">
        <v>311</v>
      </c>
      <c r="I24" s="22" t="s">
        <v>298</v>
      </c>
      <c r="J24" s="34" t="s">
        <v>325</v>
      </c>
    </row>
    <row r="25" ht="18.75" customHeight="1" spans="1:10">
      <c r="A25" s="207" t="s">
        <v>257</v>
      </c>
      <c r="B25" s="22" t="s">
        <v>323</v>
      </c>
      <c r="C25" s="22" t="s">
        <v>284</v>
      </c>
      <c r="D25" s="22" t="s">
        <v>326</v>
      </c>
      <c r="E25" s="34" t="s">
        <v>327</v>
      </c>
      <c r="F25" s="22" t="s">
        <v>287</v>
      </c>
      <c r="G25" s="34" t="s">
        <v>293</v>
      </c>
      <c r="H25" s="22" t="s">
        <v>308</v>
      </c>
      <c r="I25" s="22" t="s">
        <v>298</v>
      </c>
      <c r="J25" s="34" t="s">
        <v>327</v>
      </c>
    </row>
    <row r="26" ht="18.75" customHeight="1" spans="1:10">
      <c r="A26" s="207" t="s">
        <v>257</v>
      </c>
      <c r="B26" s="22" t="s">
        <v>323</v>
      </c>
      <c r="C26" s="22" t="s">
        <v>284</v>
      </c>
      <c r="D26" s="22" t="s">
        <v>291</v>
      </c>
      <c r="E26" s="34" t="s">
        <v>328</v>
      </c>
      <c r="F26" s="22" t="s">
        <v>287</v>
      </c>
      <c r="G26" s="34" t="s">
        <v>293</v>
      </c>
      <c r="H26" s="22" t="s">
        <v>308</v>
      </c>
      <c r="I26" s="22" t="s">
        <v>298</v>
      </c>
      <c r="J26" s="34" t="s">
        <v>328</v>
      </c>
    </row>
    <row r="27" ht="18.75" customHeight="1" spans="1:10">
      <c r="A27" s="207" t="s">
        <v>257</v>
      </c>
      <c r="B27" s="22" t="s">
        <v>323</v>
      </c>
      <c r="C27" s="22" t="s">
        <v>284</v>
      </c>
      <c r="D27" s="22" t="s">
        <v>294</v>
      </c>
      <c r="E27" s="34" t="s">
        <v>319</v>
      </c>
      <c r="F27" s="22" t="s">
        <v>287</v>
      </c>
      <c r="G27" s="34" t="s">
        <v>329</v>
      </c>
      <c r="H27" s="22" t="s">
        <v>297</v>
      </c>
      <c r="I27" s="22" t="s">
        <v>298</v>
      </c>
      <c r="J27" s="34" t="s">
        <v>330</v>
      </c>
    </row>
    <row r="28" ht="18.75" customHeight="1" spans="1:10">
      <c r="A28" s="207" t="s">
        <v>257</v>
      </c>
      <c r="B28" s="22" t="s">
        <v>323</v>
      </c>
      <c r="C28" s="22" t="s">
        <v>299</v>
      </c>
      <c r="D28" s="22" t="s">
        <v>300</v>
      </c>
      <c r="E28" s="34" t="s">
        <v>330</v>
      </c>
      <c r="F28" s="22" t="s">
        <v>306</v>
      </c>
      <c r="G28" s="34" t="s">
        <v>331</v>
      </c>
      <c r="H28" s="22" t="s">
        <v>308</v>
      </c>
      <c r="I28" s="22" t="s">
        <v>298</v>
      </c>
      <c r="J28" s="34" t="s">
        <v>330</v>
      </c>
    </row>
    <row r="29" ht="18.75" customHeight="1" spans="1:10">
      <c r="A29" s="207" t="s">
        <v>257</v>
      </c>
      <c r="B29" s="22" t="s">
        <v>323</v>
      </c>
      <c r="C29" s="22" t="s">
        <v>303</v>
      </c>
      <c r="D29" s="22" t="s">
        <v>304</v>
      </c>
      <c r="E29" s="34" t="s">
        <v>304</v>
      </c>
      <c r="F29" s="22" t="s">
        <v>306</v>
      </c>
      <c r="G29" s="34" t="s">
        <v>331</v>
      </c>
      <c r="H29" s="22" t="s">
        <v>308</v>
      </c>
      <c r="I29" s="22" t="s">
        <v>298</v>
      </c>
      <c r="J29" s="34" t="s">
        <v>304</v>
      </c>
    </row>
    <row r="30" ht="18.75" customHeight="1" spans="1:10">
      <c r="A30" s="207" t="s">
        <v>263</v>
      </c>
      <c r="B30" s="22" t="s">
        <v>332</v>
      </c>
      <c r="C30" s="22" t="s">
        <v>284</v>
      </c>
      <c r="D30" s="22" t="s">
        <v>285</v>
      </c>
      <c r="E30" s="34" t="s">
        <v>333</v>
      </c>
      <c r="F30" s="22" t="s">
        <v>287</v>
      </c>
      <c r="G30" s="34" t="s">
        <v>334</v>
      </c>
      <c r="H30" s="22" t="s">
        <v>335</v>
      </c>
      <c r="I30" s="22" t="s">
        <v>298</v>
      </c>
      <c r="J30" s="34" t="s">
        <v>333</v>
      </c>
    </row>
    <row r="31" ht="18.75" customHeight="1" spans="1:10">
      <c r="A31" s="207" t="s">
        <v>263</v>
      </c>
      <c r="B31" s="22" t="s">
        <v>332</v>
      </c>
      <c r="C31" s="22" t="s">
        <v>284</v>
      </c>
      <c r="D31" s="22" t="s">
        <v>285</v>
      </c>
      <c r="E31" s="34" t="s">
        <v>336</v>
      </c>
      <c r="F31" s="22" t="s">
        <v>287</v>
      </c>
      <c r="G31" s="34" t="s">
        <v>144</v>
      </c>
      <c r="H31" s="22" t="s">
        <v>335</v>
      </c>
      <c r="I31" s="22" t="s">
        <v>298</v>
      </c>
      <c r="J31" s="34" t="s">
        <v>336</v>
      </c>
    </row>
    <row r="32" ht="18.75" customHeight="1" spans="1:10">
      <c r="A32" s="207" t="s">
        <v>263</v>
      </c>
      <c r="B32" s="22" t="s">
        <v>332</v>
      </c>
      <c r="C32" s="22" t="s">
        <v>284</v>
      </c>
      <c r="D32" s="22" t="s">
        <v>326</v>
      </c>
      <c r="E32" s="34" t="s">
        <v>337</v>
      </c>
      <c r="F32" s="22" t="s">
        <v>306</v>
      </c>
      <c r="G32" s="34" t="s">
        <v>331</v>
      </c>
      <c r="H32" s="22" t="s">
        <v>308</v>
      </c>
      <c r="I32" s="22" t="s">
        <v>298</v>
      </c>
      <c r="J32" s="34" t="s">
        <v>337</v>
      </c>
    </row>
    <row r="33" ht="18.75" customHeight="1" spans="1:10">
      <c r="A33" s="207" t="s">
        <v>263</v>
      </c>
      <c r="B33" s="22" t="s">
        <v>332</v>
      </c>
      <c r="C33" s="22" t="s">
        <v>284</v>
      </c>
      <c r="D33" s="22" t="s">
        <v>294</v>
      </c>
      <c r="E33" s="34" t="s">
        <v>319</v>
      </c>
      <c r="F33" s="22" t="s">
        <v>306</v>
      </c>
      <c r="G33" s="34" t="s">
        <v>338</v>
      </c>
      <c r="H33" s="22" t="s">
        <v>297</v>
      </c>
      <c r="I33" s="22" t="s">
        <v>298</v>
      </c>
      <c r="J33" s="34" t="s">
        <v>339</v>
      </c>
    </row>
    <row r="34" ht="18.75" customHeight="1" spans="1:10">
      <c r="A34" s="207" t="s">
        <v>263</v>
      </c>
      <c r="B34" s="22" t="s">
        <v>332</v>
      </c>
      <c r="C34" s="22" t="s">
        <v>299</v>
      </c>
      <c r="D34" s="22" t="s">
        <v>340</v>
      </c>
      <c r="E34" s="34" t="s">
        <v>341</v>
      </c>
      <c r="F34" s="22" t="s">
        <v>287</v>
      </c>
      <c r="G34" s="34" t="s">
        <v>144</v>
      </c>
      <c r="H34" s="22" t="s">
        <v>342</v>
      </c>
      <c r="I34" s="22" t="s">
        <v>298</v>
      </c>
      <c r="J34" s="34" t="s">
        <v>341</v>
      </c>
    </row>
    <row r="35" ht="18.75" customHeight="1" spans="1:10">
      <c r="A35" s="207" t="s">
        <v>263</v>
      </c>
      <c r="B35" s="22" t="s">
        <v>332</v>
      </c>
      <c r="C35" s="22" t="s">
        <v>303</v>
      </c>
      <c r="D35" s="22" t="s">
        <v>304</v>
      </c>
      <c r="E35" s="34" t="s">
        <v>304</v>
      </c>
      <c r="F35" s="22" t="s">
        <v>306</v>
      </c>
      <c r="G35" s="34" t="s">
        <v>331</v>
      </c>
      <c r="H35" s="22" t="s">
        <v>308</v>
      </c>
      <c r="I35" s="22" t="s">
        <v>298</v>
      </c>
      <c r="J35" s="34" t="s">
        <v>304</v>
      </c>
    </row>
    <row r="36" ht="18.75" customHeight="1" spans="1:10">
      <c r="A36" s="207" t="s">
        <v>269</v>
      </c>
      <c r="B36" s="22" t="s">
        <v>269</v>
      </c>
      <c r="C36" s="22" t="s">
        <v>284</v>
      </c>
      <c r="D36" s="22" t="s">
        <v>285</v>
      </c>
      <c r="E36" s="34" t="s">
        <v>343</v>
      </c>
      <c r="F36" s="22" t="s">
        <v>287</v>
      </c>
      <c r="G36" s="34" t="s">
        <v>344</v>
      </c>
      <c r="H36" s="22" t="s">
        <v>311</v>
      </c>
      <c r="I36" s="22" t="s">
        <v>298</v>
      </c>
      <c r="J36" s="34" t="s">
        <v>269</v>
      </c>
    </row>
    <row r="37" ht="18.75" customHeight="1" spans="1:10">
      <c r="A37" s="207" t="s">
        <v>269</v>
      </c>
      <c r="B37" s="22" t="s">
        <v>269</v>
      </c>
      <c r="C37" s="22" t="s">
        <v>284</v>
      </c>
      <c r="D37" s="22" t="s">
        <v>291</v>
      </c>
      <c r="E37" s="34" t="s">
        <v>345</v>
      </c>
      <c r="F37" s="22" t="s">
        <v>306</v>
      </c>
      <c r="G37" s="34" t="s">
        <v>307</v>
      </c>
      <c r="H37" s="22" t="s">
        <v>308</v>
      </c>
      <c r="I37" s="22" t="s">
        <v>298</v>
      </c>
      <c r="J37" s="34" t="s">
        <v>269</v>
      </c>
    </row>
    <row r="38" ht="18.75" customHeight="1" spans="1:10">
      <c r="A38" s="207" t="s">
        <v>269</v>
      </c>
      <c r="B38" s="22" t="s">
        <v>269</v>
      </c>
      <c r="C38" s="22" t="s">
        <v>284</v>
      </c>
      <c r="D38" s="22" t="s">
        <v>294</v>
      </c>
      <c r="E38" s="34" t="s">
        <v>319</v>
      </c>
      <c r="F38" s="22" t="s">
        <v>287</v>
      </c>
      <c r="G38" s="34" t="s">
        <v>346</v>
      </c>
      <c r="H38" s="22" t="s">
        <v>297</v>
      </c>
      <c r="I38" s="22" t="s">
        <v>298</v>
      </c>
      <c r="J38" s="34" t="s">
        <v>269</v>
      </c>
    </row>
    <row r="39" ht="18.75" customHeight="1" spans="1:10">
      <c r="A39" s="207" t="s">
        <v>269</v>
      </c>
      <c r="B39" s="22" t="s">
        <v>269</v>
      </c>
      <c r="C39" s="22" t="s">
        <v>299</v>
      </c>
      <c r="D39" s="22" t="s">
        <v>300</v>
      </c>
      <c r="E39" s="34" t="s">
        <v>347</v>
      </c>
      <c r="F39" s="22" t="s">
        <v>306</v>
      </c>
      <c r="G39" s="34" t="s">
        <v>307</v>
      </c>
      <c r="H39" s="22" t="s">
        <v>308</v>
      </c>
      <c r="I39" s="22" t="s">
        <v>298</v>
      </c>
      <c r="J39" s="34" t="s">
        <v>269</v>
      </c>
    </row>
    <row r="40" ht="18.75" customHeight="1" spans="1:10">
      <c r="A40" s="207" t="s">
        <v>269</v>
      </c>
      <c r="B40" s="22" t="s">
        <v>269</v>
      </c>
      <c r="C40" s="22" t="s">
        <v>303</v>
      </c>
      <c r="D40" s="22" t="s">
        <v>304</v>
      </c>
      <c r="E40" s="34" t="s">
        <v>348</v>
      </c>
      <c r="F40" s="22" t="s">
        <v>306</v>
      </c>
      <c r="G40" s="34" t="s">
        <v>307</v>
      </c>
      <c r="H40" s="22" t="s">
        <v>308</v>
      </c>
      <c r="I40" s="22" t="s">
        <v>298</v>
      </c>
      <c r="J40" s="34" t="s">
        <v>269</v>
      </c>
    </row>
    <row r="41" ht="18.75" customHeight="1" spans="1:10">
      <c r="A41" s="207" t="s">
        <v>269</v>
      </c>
      <c r="B41" s="22" t="s">
        <v>269</v>
      </c>
      <c r="C41" s="22" t="s">
        <v>303</v>
      </c>
      <c r="D41" s="22" t="s">
        <v>304</v>
      </c>
      <c r="E41" s="34" t="s">
        <v>349</v>
      </c>
      <c r="F41" s="22" t="s">
        <v>306</v>
      </c>
      <c r="G41" s="34" t="s">
        <v>307</v>
      </c>
      <c r="H41" s="22" t="s">
        <v>308</v>
      </c>
      <c r="I41" s="22" t="s">
        <v>298</v>
      </c>
      <c r="J41" s="34" t="s">
        <v>269</v>
      </c>
    </row>
    <row r="42" ht="18.75" customHeight="1" spans="1:10">
      <c r="A42" s="207" t="s">
        <v>267</v>
      </c>
      <c r="B42" s="22" t="s">
        <v>350</v>
      </c>
      <c r="C42" s="22" t="s">
        <v>284</v>
      </c>
      <c r="D42" s="22" t="s">
        <v>285</v>
      </c>
      <c r="E42" s="34" t="s">
        <v>351</v>
      </c>
      <c r="F42" s="22" t="s">
        <v>287</v>
      </c>
      <c r="G42" s="34" t="s">
        <v>352</v>
      </c>
      <c r="H42" s="22" t="s">
        <v>311</v>
      </c>
      <c r="I42" s="22" t="s">
        <v>298</v>
      </c>
      <c r="J42" s="34" t="s">
        <v>267</v>
      </c>
    </row>
    <row r="43" ht="18.75" customHeight="1" spans="1:10">
      <c r="A43" s="207" t="s">
        <v>267</v>
      </c>
      <c r="B43" s="22" t="s">
        <v>350</v>
      </c>
      <c r="C43" s="22" t="s">
        <v>284</v>
      </c>
      <c r="D43" s="22" t="s">
        <v>326</v>
      </c>
      <c r="E43" s="34" t="s">
        <v>353</v>
      </c>
      <c r="F43" s="22" t="s">
        <v>306</v>
      </c>
      <c r="G43" s="34" t="s">
        <v>331</v>
      </c>
      <c r="H43" s="22" t="s">
        <v>308</v>
      </c>
      <c r="I43" s="22" t="s">
        <v>298</v>
      </c>
      <c r="J43" s="34" t="s">
        <v>267</v>
      </c>
    </row>
    <row r="44" ht="18.75" customHeight="1" spans="1:10">
      <c r="A44" s="207" t="s">
        <v>267</v>
      </c>
      <c r="B44" s="22" t="s">
        <v>350</v>
      </c>
      <c r="C44" s="22" t="s">
        <v>284</v>
      </c>
      <c r="D44" s="22" t="s">
        <v>294</v>
      </c>
      <c r="E44" s="34" t="s">
        <v>319</v>
      </c>
      <c r="F44" s="22" t="s">
        <v>287</v>
      </c>
      <c r="G44" s="34" t="s">
        <v>307</v>
      </c>
      <c r="H44" s="22" t="s">
        <v>308</v>
      </c>
      <c r="I44" s="22" t="s">
        <v>298</v>
      </c>
      <c r="J44" s="34" t="s">
        <v>267</v>
      </c>
    </row>
    <row r="45" ht="18.75" customHeight="1" spans="1:10">
      <c r="A45" s="207" t="s">
        <v>267</v>
      </c>
      <c r="B45" s="22" t="s">
        <v>350</v>
      </c>
      <c r="C45" s="22" t="s">
        <v>299</v>
      </c>
      <c r="D45" s="22" t="s">
        <v>340</v>
      </c>
      <c r="E45" s="34" t="s">
        <v>354</v>
      </c>
      <c r="F45" s="22" t="s">
        <v>287</v>
      </c>
      <c r="G45" s="34" t="s">
        <v>144</v>
      </c>
      <c r="H45" s="22" t="s">
        <v>355</v>
      </c>
      <c r="I45" s="22" t="s">
        <v>289</v>
      </c>
      <c r="J45" s="34" t="s">
        <v>267</v>
      </c>
    </row>
    <row r="46" ht="18.75" customHeight="1" spans="1:10">
      <c r="A46" s="207" t="s">
        <v>267</v>
      </c>
      <c r="B46" s="22" t="s">
        <v>350</v>
      </c>
      <c r="C46" s="22" t="s">
        <v>303</v>
      </c>
      <c r="D46" s="22" t="s">
        <v>304</v>
      </c>
      <c r="E46" s="34" t="s">
        <v>304</v>
      </c>
      <c r="F46" s="22" t="s">
        <v>306</v>
      </c>
      <c r="G46" s="34" t="s">
        <v>331</v>
      </c>
      <c r="H46" s="22" t="s">
        <v>308</v>
      </c>
      <c r="I46" s="22" t="s">
        <v>298</v>
      </c>
      <c r="J46" s="34" t="s">
        <v>304</v>
      </c>
    </row>
  </sheetData>
  <mergeCells count="16">
    <mergeCell ref="A3:J3"/>
    <mergeCell ref="A4:H4"/>
    <mergeCell ref="A8:A12"/>
    <mergeCell ref="A13:A16"/>
    <mergeCell ref="A17:A23"/>
    <mergeCell ref="A24:A29"/>
    <mergeCell ref="A30:A35"/>
    <mergeCell ref="A36:A41"/>
    <mergeCell ref="A42:A46"/>
    <mergeCell ref="B8:B12"/>
    <mergeCell ref="B13:B16"/>
    <mergeCell ref="B17:B23"/>
    <mergeCell ref="B24:B29"/>
    <mergeCell ref="B30:B35"/>
    <mergeCell ref="B36:B41"/>
    <mergeCell ref="B42:B46"/>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0"/>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98">
        <v>1</v>
      </c>
      <c r="B2" s="99">
        <v>0</v>
      </c>
      <c r="C2" s="98">
        <v>1</v>
      </c>
      <c r="D2" s="100"/>
      <c r="E2" s="100"/>
      <c r="F2" s="39" t="s">
        <v>356</v>
      </c>
    </row>
    <row r="3" ht="32.25" customHeight="1" spans="1:6">
      <c r="A3" s="101" t="str">
        <f>"2025"&amp;"年部门政府性基金预算支出预算表"</f>
        <v>2025年部门政府性基金预算支出预算表</v>
      </c>
      <c r="B3" s="102" t="s">
        <v>357</v>
      </c>
      <c r="C3" s="103"/>
      <c r="D3" s="104"/>
      <c r="E3" s="104"/>
      <c r="F3" s="104"/>
    </row>
    <row r="4" ht="18.75" customHeight="1" spans="1:6">
      <c r="A4" s="8" t="str">
        <f>"单位名称："&amp;"耿马傣族佤族自治县孟定农场卫生院"</f>
        <v>单位名称：耿马傣族佤族自治县孟定农场卫生院</v>
      </c>
      <c r="B4" s="8" t="s">
        <v>358</v>
      </c>
      <c r="C4" s="98"/>
      <c r="D4" s="100"/>
      <c r="E4" s="100"/>
      <c r="F4" s="39" t="s">
        <v>1</v>
      </c>
    </row>
    <row r="5" ht="18.75" customHeight="1" spans="1:6">
      <c r="A5" s="105" t="s">
        <v>172</v>
      </c>
      <c r="B5" s="106" t="s">
        <v>72</v>
      </c>
      <c r="C5" s="107" t="s">
        <v>73</v>
      </c>
      <c r="D5" s="14" t="s">
        <v>359</v>
      </c>
      <c r="E5" s="14"/>
      <c r="F5" s="15"/>
    </row>
    <row r="6" ht="18.75" customHeight="1" spans="1:6">
      <c r="A6" s="108"/>
      <c r="B6" s="109"/>
      <c r="C6" s="95"/>
      <c r="D6" s="94" t="s">
        <v>55</v>
      </c>
      <c r="E6" s="94" t="s">
        <v>74</v>
      </c>
      <c r="F6" s="94" t="s">
        <v>75</v>
      </c>
    </row>
    <row r="7" ht="18.75" customHeight="1" spans="1:6">
      <c r="A7" s="108">
        <v>1</v>
      </c>
      <c r="B7" s="110" t="s">
        <v>142</v>
      </c>
      <c r="C7" s="95">
        <v>3</v>
      </c>
      <c r="D7" s="94">
        <v>4</v>
      </c>
      <c r="E7" s="94">
        <v>5</v>
      </c>
      <c r="F7" s="94">
        <v>6</v>
      </c>
    </row>
    <row r="8" ht="18.75" customHeight="1" spans="1:6">
      <c r="A8" s="111"/>
      <c r="B8" s="82"/>
      <c r="C8" s="82"/>
      <c r="D8" s="24"/>
      <c r="E8" s="24"/>
      <c r="F8" s="24"/>
    </row>
    <row r="9" ht="18.75" customHeight="1" spans="1:6">
      <c r="A9" s="111"/>
      <c r="B9" s="82"/>
      <c r="C9" s="82"/>
      <c r="D9" s="24"/>
      <c r="E9" s="24"/>
      <c r="F9" s="24"/>
    </row>
    <row r="10" ht="18.75" customHeight="1" spans="1:6">
      <c r="A10" s="112" t="s">
        <v>100</v>
      </c>
      <c r="B10" s="113" t="s">
        <v>100</v>
      </c>
      <c r="C10" s="114" t="s">
        <v>100</v>
      </c>
      <c r="D10" s="24"/>
      <c r="E10" s="24"/>
      <c r="F10" s="24"/>
    </row>
  </sheetData>
  <mergeCells count="7">
    <mergeCell ref="A3:F3"/>
    <mergeCell ref="A4:C4"/>
    <mergeCell ref="D5:F5"/>
    <mergeCell ref="A10:C10"/>
    <mergeCell ref="A5:A6"/>
    <mergeCell ref="B5:B6"/>
    <mergeCell ref="C5:C6"/>
  </mergeCells>
  <printOptions horizontalCentered="1"/>
  <pageMargins left="0.388888888888889" right="0.388888888888889" top="0.579166666666667" bottom="0.579166666666667"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Q20"/>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0"/>
      <c r="B2" s="30"/>
      <c r="C2" s="30"/>
      <c r="D2" s="30"/>
      <c r="E2" s="30"/>
      <c r="F2" s="30"/>
      <c r="G2" s="30"/>
      <c r="H2" s="30"/>
      <c r="I2" s="30"/>
      <c r="J2" s="30"/>
      <c r="O2" s="38"/>
      <c r="P2" s="38"/>
      <c r="Q2" s="39" t="s">
        <v>360</v>
      </c>
    </row>
    <row r="3" ht="35.25" customHeight="1" spans="1:17">
      <c r="A3" s="58" t="str">
        <f>"2025"&amp;"年部门政府采购预算表"</f>
        <v>2025年部门政府采购预算表</v>
      </c>
      <c r="B3" s="7"/>
      <c r="C3" s="7"/>
      <c r="D3" s="7"/>
      <c r="E3" s="7"/>
      <c r="F3" s="7"/>
      <c r="G3" s="7"/>
      <c r="H3" s="7"/>
      <c r="I3" s="7"/>
      <c r="J3" s="7"/>
      <c r="K3" s="51"/>
      <c r="L3" s="7"/>
      <c r="M3" s="7"/>
      <c r="N3" s="7"/>
      <c r="O3" s="51"/>
      <c r="P3" s="51"/>
      <c r="Q3" s="7"/>
    </row>
    <row r="4" ht="18.75" customHeight="1" spans="1:17">
      <c r="A4" s="41" t="str">
        <f>"单位名称："&amp;"耿马傣族佤族自治县孟定农场卫生院"</f>
        <v>单位名称：耿马傣族佤族自治县孟定农场卫生院</v>
      </c>
      <c r="B4" s="93"/>
      <c r="C4" s="93"/>
      <c r="D4" s="93"/>
      <c r="E4" s="93"/>
      <c r="F4" s="93"/>
      <c r="G4" s="93"/>
      <c r="H4" s="93"/>
      <c r="I4" s="93"/>
      <c r="J4" s="93"/>
      <c r="O4" s="63"/>
      <c r="P4" s="63"/>
      <c r="Q4" s="39" t="s">
        <v>159</v>
      </c>
    </row>
    <row r="5" ht="18.75" customHeight="1" spans="1:17">
      <c r="A5" s="12" t="s">
        <v>361</v>
      </c>
      <c r="B5" s="72" t="s">
        <v>362</v>
      </c>
      <c r="C5" s="72" t="s">
        <v>363</v>
      </c>
      <c r="D5" s="72" t="s">
        <v>364</v>
      </c>
      <c r="E5" s="72" t="s">
        <v>365</v>
      </c>
      <c r="F5" s="72" t="s">
        <v>366</v>
      </c>
      <c r="G5" s="44" t="s">
        <v>179</v>
      </c>
      <c r="H5" s="44"/>
      <c r="I5" s="44"/>
      <c r="J5" s="44"/>
      <c r="K5" s="74"/>
      <c r="L5" s="44"/>
      <c r="M5" s="44"/>
      <c r="N5" s="44"/>
      <c r="O5" s="64"/>
      <c r="P5" s="74"/>
      <c r="Q5" s="45"/>
    </row>
    <row r="6" ht="18.75" customHeight="1" spans="1:17">
      <c r="A6" s="17"/>
      <c r="B6" s="75"/>
      <c r="C6" s="75"/>
      <c r="D6" s="75"/>
      <c r="E6" s="75"/>
      <c r="F6" s="75"/>
      <c r="G6" s="75" t="s">
        <v>55</v>
      </c>
      <c r="H6" s="75" t="s">
        <v>58</v>
      </c>
      <c r="I6" s="75" t="s">
        <v>367</v>
      </c>
      <c r="J6" s="75" t="s">
        <v>368</v>
      </c>
      <c r="K6" s="76" t="s">
        <v>369</v>
      </c>
      <c r="L6" s="89" t="s">
        <v>77</v>
      </c>
      <c r="M6" s="89"/>
      <c r="N6" s="89"/>
      <c r="O6" s="90"/>
      <c r="P6" s="91"/>
      <c r="Q6" s="77"/>
    </row>
    <row r="7" ht="30" customHeight="1" spans="1:17">
      <c r="A7" s="19"/>
      <c r="B7" s="77"/>
      <c r="C7" s="77"/>
      <c r="D7" s="77"/>
      <c r="E7" s="77"/>
      <c r="F7" s="77"/>
      <c r="G7" s="77"/>
      <c r="H7" s="77" t="s">
        <v>57</v>
      </c>
      <c r="I7" s="77"/>
      <c r="J7" s="77"/>
      <c r="K7" s="78"/>
      <c r="L7" s="77" t="s">
        <v>57</v>
      </c>
      <c r="M7" s="77" t="s">
        <v>64</v>
      </c>
      <c r="N7" s="77" t="s">
        <v>187</v>
      </c>
      <c r="O7" s="92" t="s">
        <v>66</v>
      </c>
      <c r="P7" s="78" t="s">
        <v>67</v>
      </c>
      <c r="Q7" s="77" t="s">
        <v>68</v>
      </c>
    </row>
    <row r="8" ht="18.75" customHeight="1" spans="1:17">
      <c r="A8" s="33">
        <v>1</v>
      </c>
      <c r="B8" s="94">
        <v>2</v>
      </c>
      <c r="C8" s="94">
        <v>3</v>
      </c>
      <c r="D8" s="94">
        <v>4</v>
      </c>
      <c r="E8" s="94">
        <v>5</v>
      </c>
      <c r="F8" s="94">
        <v>6</v>
      </c>
      <c r="G8" s="95">
        <v>7</v>
      </c>
      <c r="H8" s="95">
        <v>8</v>
      </c>
      <c r="I8" s="95">
        <v>9</v>
      </c>
      <c r="J8" s="95">
        <v>10</v>
      </c>
      <c r="K8" s="95">
        <v>11</v>
      </c>
      <c r="L8" s="95">
        <v>12</v>
      </c>
      <c r="M8" s="95">
        <v>13</v>
      </c>
      <c r="N8" s="95">
        <v>14</v>
      </c>
      <c r="O8" s="95">
        <v>15</v>
      </c>
      <c r="P8" s="95">
        <v>16</v>
      </c>
      <c r="Q8" s="95">
        <v>17</v>
      </c>
    </row>
    <row r="9" ht="18.75" customHeight="1" spans="1:17">
      <c r="A9" s="80" t="s">
        <v>70</v>
      </c>
      <c r="B9" s="81"/>
      <c r="C9" s="81"/>
      <c r="D9" s="81"/>
      <c r="E9" s="96"/>
      <c r="F9" s="24">
        <v>20000</v>
      </c>
      <c r="G9" s="24">
        <v>1020000</v>
      </c>
      <c r="H9" s="24">
        <v>20000</v>
      </c>
      <c r="I9" s="24"/>
      <c r="J9" s="24"/>
      <c r="K9" s="24"/>
      <c r="L9" s="24">
        <v>1000000</v>
      </c>
      <c r="M9" s="24">
        <v>1000000</v>
      </c>
      <c r="N9" s="24"/>
      <c r="O9" s="24"/>
      <c r="P9" s="24"/>
      <c r="Q9" s="24"/>
    </row>
    <row r="10" ht="18.75" customHeight="1" spans="1:17">
      <c r="A10" s="80" t="str">
        <f t="shared" ref="A10:A11" si="0">"    "&amp;"公务用车运行维护费"</f>
        <v>    公务用车运行维护费</v>
      </c>
      <c r="B10" s="81" t="s">
        <v>370</v>
      </c>
      <c r="C10" s="81" t="s">
        <v>371</v>
      </c>
      <c r="D10" s="81" t="s">
        <v>297</v>
      </c>
      <c r="E10" s="97">
        <v>1</v>
      </c>
      <c r="F10" s="24">
        <v>15600</v>
      </c>
      <c r="G10" s="24">
        <v>15600</v>
      </c>
      <c r="H10" s="24">
        <v>15600</v>
      </c>
      <c r="I10" s="24"/>
      <c r="J10" s="24"/>
      <c r="K10" s="24"/>
      <c r="L10" s="24"/>
      <c r="M10" s="24"/>
      <c r="N10" s="24"/>
      <c r="O10" s="24"/>
      <c r="P10" s="24"/>
      <c r="Q10" s="24"/>
    </row>
    <row r="11" ht="18.75" customHeight="1" spans="1:17">
      <c r="A11" s="80" t="str">
        <f t="shared" si="0"/>
        <v>    公务用车运行维护费</v>
      </c>
      <c r="B11" s="81" t="s">
        <v>372</v>
      </c>
      <c r="C11" s="81" t="s">
        <v>373</v>
      </c>
      <c r="D11" s="81" t="s">
        <v>297</v>
      </c>
      <c r="E11" s="97">
        <v>1</v>
      </c>
      <c r="F11" s="24">
        <v>4400</v>
      </c>
      <c r="G11" s="24">
        <v>4400</v>
      </c>
      <c r="H11" s="24">
        <v>4400</v>
      </c>
      <c r="I11" s="24"/>
      <c r="J11" s="24"/>
      <c r="K11" s="24"/>
      <c r="L11" s="24"/>
      <c r="M11" s="24"/>
      <c r="N11" s="24"/>
      <c r="O11" s="24"/>
      <c r="P11" s="24"/>
      <c r="Q11" s="24"/>
    </row>
    <row r="12" ht="18.75" customHeight="1" spans="1:17">
      <c r="A12" s="80" t="str">
        <f t="shared" ref="A12:A19" si="1">"    "&amp;"孟定农场卫生院购买资产补助资金"</f>
        <v>    孟定农场卫生院购买资产补助资金</v>
      </c>
      <c r="B12" s="81" t="s">
        <v>374</v>
      </c>
      <c r="C12" s="81" t="s">
        <v>375</v>
      </c>
      <c r="D12" s="81" t="s">
        <v>297</v>
      </c>
      <c r="E12" s="97">
        <v>8</v>
      </c>
      <c r="F12" s="24"/>
      <c r="G12" s="24">
        <v>20000</v>
      </c>
      <c r="H12" s="24"/>
      <c r="I12" s="24"/>
      <c r="J12" s="24"/>
      <c r="K12" s="24"/>
      <c r="L12" s="24">
        <v>20000</v>
      </c>
      <c r="M12" s="24">
        <v>20000</v>
      </c>
      <c r="N12" s="24"/>
      <c r="O12" s="24"/>
      <c r="P12" s="24"/>
      <c r="Q12" s="24"/>
    </row>
    <row r="13" ht="18.75" customHeight="1" spans="1:17">
      <c r="A13" s="80" t="str">
        <f t="shared" si="1"/>
        <v>    孟定农场卫生院购买资产补助资金</v>
      </c>
      <c r="B13" s="81" t="s">
        <v>376</v>
      </c>
      <c r="C13" s="81" t="s">
        <v>377</v>
      </c>
      <c r="D13" s="81" t="s">
        <v>297</v>
      </c>
      <c r="E13" s="97">
        <v>3</v>
      </c>
      <c r="F13" s="24"/>
      <c r="G13" s="24">
        <v>7500</v>
      </c>
      <c r="H13" s="24"/>
      <c r="I13" s="24"/>
      <c r="J13" s="24"/>
      <c r="K13" s="24"/>
      <c r="L13" s="24">
        <v>7500</v>
      </c>
      <c r="M13" s="24">
        <v>7500</v>
      </c>
      <c r="N13" s="24"/>
      <c r="O13" s="24"/>
      <c r="P13" s="24"/>
      <c r="Q13" s="24"/>
    </row>
    <row r="14" ht="18.75" customHeight="1" spans="1:17">
      <c r="A14" s="80" t="str">
        <f t="shared" si="1"/>
        <v>    孟定农场卫生院购买资产补助资金</v>
      </c>
      <c r="B14" s="81" t="s">
        <v>378</v>
      </c>
      <c r="C14" s="81" t="s">
        <v>379</v>
      </c>
      <c r="D14" s="81" t="s">
        <v>297</v>
      </c>
      <c r="E14" s="97">
        <v>4</v>
      </c>
      <c r="F14" s="24"/>
      <c r="G14" s="24">
        <v>10000</v>
      </c>
      <c r="H14" s="24"/>
      <c r="I14" s="24"/>
      <c r="J14" s="24"/>
      <c r="K14" s="24"/>
      <c r="L14" s="24">
        <v>10000</v>
      </c>
      <c r="M14" s="24">
        <v>10000</v>
      </c>
      <c r="N14" s="24"/>
      <c r="O14" s="24"/>
      <c r="P14" s="24"/>
      <c r="Q14" s="24"/>
    </row>
    <row r="15" ht="18.75" customHeight="1" spans="1:17">
      <c r="A15" s="80" t="str">
        <f t="shared" si="1"/>
        <v>    孟定农场卫生院购买资产补助资金</v>
      </c>
      <c r="B15" s="81" t="s">
        <v>380</v>
      </c>
      <c r="C15" s="81" t="s">
        <v>381</v>
      </c>
      <c r="D15" s="81" t="s">
        <v>297</v>
      </c>
      <c r="E15" s="97">
        <v>1</v>
      </c>
      <c r="F15" s="24"/>
      <c r="G15" s="24">
        <v>360000</v>
      </c>
      <c r="H15" s="24"/>
      <c r="I15" s="24"/>
      <c r="J15" s="24"/>
      <c r="K15" s="24"/>
      <c r="L15" s="24">
        <v>360000</v>
      </c>
      <c r="M15" s="24">
        <v>360000</v>
      </c>
      <c r="N15" s="24"/>
      <c r="O15" s="24"/>
      <c r="P15" s="24"/>
      <c r="Q15" s="24"/>
    </row>
    <row r="16" ht="18.75" customHeight="1" spans="1:17">
      <c r="A16" s="80" t="str">
        <f t="shared" si="1"/>
        <v>    孟定农场卫生院购买资产补助资金</v>
      </c>
      <c r="B16" s="81" t="s">
        <v>382</v>
      </c>
      <c r="C16" s="81" t="s">
        <v>381</v>
      </c>
      <c r="D16" s="81" t="s">
        <v>297</v>
      </c>
      <c r="E16" s="97">
        <v>1</v>
      </c>
      <c r="F16" s="24"/>
      <c r="G16" s="24">
        <v>20000</v>
      </c>
      <c r="H16" s="24"/>
      <c r="I16" s="24"/>
      <c r="J16" s="24"/>
      <c r="K16" s="24"/>
      <c r="L16" s="24">
        <v>20000</v>
      </c>
      <c r="M16" s="24">
        <v>20000</v>
      </c>
      <c r="N16" s="24"/>
      <c r="O16" s="24"/>
      <c r="P16" s="24"/>
      <c r="Q16" s="24"/>
    </row>
    <row r="17" ht="18.75" customHeight="1" spans="1:17">
      <c r="A17" s="80" t="str">
        <f t="shared" si="1"/>
        <v>    孟定农场卫生院购买资产补助资金</v>
      </c>
      <c r="B17" s="81" t="s">
        <v>383</v>
      </c>
      <c r="C17" s="81" t="s">
        <v>381</v>
      </c>
      <c r="D17" s="81" t="s">
        <v>297</v>
      </c>
      <c r="E17" s="97">
        <v>1</v>
      </c>
      <c r="F17" s="24"/>
      <c r="G17" s="24">
        <v>40000</v>
      </c>
      <c r="H17" s="24"/>
      <c r="I17" s="24"/>
      <c r="J17" s="24"/>
      <c r="K17" s="24"/>
      <c r="L17" s="24">
        <v>40000</v>
      </c>
      <c r="M17" s="24">
        <v>40000</v>
      </c>
      <c r="N17" s="24"/>
      <c r="O17" s="24"/>
      <c r="P17" s="24"/>
      <c r="Q17" s="24"/>
    </row>
    <row r="18" ht="18.75" customHeight="1" spans="1:17">
      <c r="A18" s="80" t="str">
        <f t="shared" si="1"/>
        <v>    孟定农场卫生院购买资产补助资金</v>
      </c>
      <c r="B18" s="81" t="s">
        <v>384</v>
      </c>
      <c r="C18" s="81" t="s">
        <v>385</v>
      </c>
      <c r="D18" s="81" t="s">
        <v>297</v>
      </c>
      <c r="E18" s="97">
        <v>8</v>
      </c>
      <c r="F18" s="24"/>
      <c r="G18" s="24">
        <v>42500</v>
      </c>
      <c r="H18" s="24"/>
      <c r="I18" s="24"/>
      <c r="J18" s="24"/>
      <c r="K18" s="24"/>
      <c r="L18" s="24">
        <v>42500</v>
      </c>
      <c r="M18" s="24">
        <v>42500</v>
      </c>
      <c r="N18" s="24"/>
      <c r="O18" s="24"/>
      <c r="P18" s="24"/>
      <c r="Q18" s="24"/>
    </row>
    <row r="19" ht="18.75" customHeight="1" spans="1:17">
      <c r="A19" s="80" t="str">
        <f t="shared" si="1"/>
        <v>    孟定农场卫生院购买资产补助资金</v>
      </c>
      <c r="B19" s="81" t="s">
        <v>386</v>
      </c>
      <c r="C19" s="81" t="s">
        <v>387</v>
      </c>
      <c r="D19" s="81" t="s">
        <v>297</v>
      </c>
      <c r="E19" s="97">
        <v>1</v>
      </c>
      <c r="F19" s="24"/>
      <c r="G19" s="24">
        <v>500000</v>
      </c>
      <c r="H19" s="24"/>
      <c r="I19" s="24"/>
      <c r="J19" s="24"/>
      <c r="K19" s="24"/>
      <c r="L19" s="24">
        <v>500000</v>
      </c>
      <c r="M19" s="24">
        <v>500000</v>
      </c>
      <c r="N19" s="24"/>
      <c r="O19" s="24"/>
      <c r="P19" s="24"/>
      <c r="Q19" s="24"/>
    </row>
    <row r="20" ht="18.75" customHeight="1" spans="1:17">
      <c r="A20" s="83" t="s">
        <v>100</v>
      </c>
      <c r="B20" s="84"/>
      <c r="C20" s="84"/>
      <c r="D20" s="84"/>
      <c r="E20" s="96"/>
      <c r="F20" s="24">
        <v>20000</v>
      </c>
      <c r="G20" s="24">
        <v>1020000</v>
      </c>
      <c r="H20" s="24">
        <v>20000</v>
      </c>
      <c r="I20" s="24"/>
      <c r="J20" s="24"/>
      <c r="K20" s="24"/>
      <c r="L20" s="24">
        <v>1000000</v>
      </c>
      <c r="M20" s="24">
        <v>1000000</v>
      </c>
      <c r="N20" s="24"/>
      <c r="O20" s="24"/>
      <c r="P20" s="24"/>
      <c r="Q20" s="24"/>
    </row>
  </sheetData>
  <mergeCells count="16">
    <mergeCell ref="A3:Q3"/>
    <mergeCell ref="A4:F4"/>
    <mergeCell ref="G5:Q5"/>
    <mergeCell ref="L6:Q6"/>
    <mergeCell ref="A20:E20"/>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11"/>
  <sheetViews>
    <sheetView showZeros="0" topLeftCell="B1" workbookViewId="0">
      <pane ySplit="1" topLeftCell="A2" activePane="bottomLeft" state="frozen"/>
      <selection/>
      <selection pane="bottomLeft" activeCell="A1" sqref="A1"/>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2"/>
      <c r="B2" s="62"/>
      <c r="C2" s="67"/>
      <c r="D2" s="62"/>
      <c r="E2" s="62"/>
      <c r="F2" s="62"/>
      <c r="G2" s="62"/>
      <c r="H2" s="68"/>
      <c r="I2" s="62"/>
      <c r="J2" s="62"/>
      <c r="K2" s="62"/>
      <c r="L2" s="38"/>
      <c r="M2" s="86"/>
      <c r="N2" s="87" t="s">
        <v>388</v>
      </c>
    </row>
    <row r="3" ht="34.5" customHeight="1" spans="1:14">
      <c r="A3" s="40" t="str">
        <f>"2025"&amp;"年部门政府购买服务预算表"</f>
        <v>2025年部门政府购买服务预算表</v>
      </c>
      <c r="B3" s="69"/>
      <c r="C3" s="51"/>
      <c r="D3" s="69"/>
      <c r="E3" s="69"/>
      <c r="F3" s="69"/>
      <c r="G3" s="69"/>
      <c r="H3" s="70"/>
      <c r="I3" s="69"/>
      <c r="J3" s="69"/>
      <c r="K3" s="69"/>
      <c r="L3" s="51"/>
      <c r="M3" s="70"/>
      <c r="N3" s="69"/>
    </row>
    <row r="4" ht="18.75" customHeight="1" spans="1:14">
      <c r="A4" s="59" t="str">
        <f>"单位名称："&amp;"耿马傣族佤族自治县孟定农场卫生院"</f>
        <v>单位名称：耿马傣族佤族自治县孟定农场卫生院</v>
      </c>
      <c r="B4" s="60"/>
      <c r="C4" s="71"/>
      <c r="D4" s="60"/>
      <c r="E4" s="60"/>
      <c r="F4" s="60"/>
      <c r="G4" s="60"/>
      <c r="H4" s="68"/>
      <c r="I4" s="62"/>
      <c r="J4" s="62"/>
      <c r="K4" s="62"/>
      <c r="L4" s="63"/>
      <c r="M4" s="88"/>
      <c r="N4" s="87" t="s">
        <v>159</v>
      </c>
    </row>
    <row r="5" ht="18.75" customHeight="1" spans="1:14">
      <c r="A5" s="12" t="s">
        <v>361</v>
      </c>
      <c r="B5" s="72" t="s">
        <v>389</v>
      </c>
      <c r="C5" s="73" t="s">
        <v>390</v>
      </c>
      <c r="D5" s="44" t="s">
        <v>179</v>
      </c>
      <c r="E5" s="44"/>
      <c r="F5" s="44"/>
      <c r="G5" s="44"/>
      <c r="H5" s="74"/>
      <c r="I5" s="44"/>
      <c r="J5" s="44"/>
      <c r="K5" s="44"/>
      <c r="L5" s="64"/>
      <c r="M5" s="74"/>
      <c r="N5" s="45"/>
    </row>
    <row r="6" ht="18.75" customHeight="1" spans="1:14">
      <c r="A6" s="17"/>
      <c r="B6" s="75"/>
      <c r="C6" s="76"/>
      <c r="D6" s="75" t="s">
        <v>55</v>
      </c>
      <c r="E6" s="75" t="s">
        <v>58</v>
      </c>
      <c r="F6" s="75" t="s">
        <v>367</v>
      </c>
      <c r="G6" s="75" t="s">
        <v>368</v>
      </c>
      <c r="H6" s="76" t="s">
        <v>369</v>
      </c>
      <c r="I6" s="89" t="s">
        <v>77</v>
      </c>
      <c r="J6" s="89"/>
      <c r="K6" s="89"/>
      <c r="L6" s="90"/>
      <c r="M6" s="91"/>
      <c r="N6" s="77"/>
    </row>
    <row r="7" ht="26.25" customHeight="1" spans="1:14">
      <c r="A7" s="19"/>
      <c r="B7" s="77"/>
      <c r="C7" s="78"/>
      <c r="D7" s="77"/>
      <c r="E7" s="77"/>
      <c r="F7" s="77"/>
      <c r="G7" s="77"/>
      <c r="H7" s="78"/>
      <c r="I7" s="77" t="s">
        <v>57</v>
      </c>
      <c r="J7" s="77" t="s">
        <v>64</v>
      </c>
      <c r="K7" s="77" t="s">
        <v>187</v>
      </c>
      <c r="L7" s="92" t="s">
        <v>66</v>
      </c>
      <c r="M7" s="78" t="s">
        <v>67</v>
      </c>
      <c r="N7" s="77" t="s">
        <v>68</v>
      </c>
    </row>
    <row r="8" ht="18.75" customHeight="1" spans="1:14">
      <c r="A8" s="79">
        <v>1</v>
      </c>
      <c r="B8" s="79">
        <v>2</v>
      </c>
      <c r="C8" s="79">
        <v>3</v>
      </c>
      <c r="D8" s="79">
        <v>4</v>
      </c>
      <c r="E8" s="79">
        <v>5</v>
      </c>
      <c r="F8" s="79">
        <v>6</v>
      </c>
      <c r="G8" s="79">
        <v>7</v>
      </c>
      <c r="H8" s="79">
        <v>8</v>
      </c>
      <c r="I8" s="79">
        <v>9</v>
      </c>
      <c r="J8" s="79">
        <v>10</v>
      </c>
      <c r="K8" s="79">
        <v>11</v>
      </c>
      <c r="L8" s="79">
        <v>12</v>
      </c>
      <c r="M8" s="79">
        <v>13</v>
      </c>
      <c r="N8" s="79">
        <v>14</v>
      </c>
    </row>
    <row r="9" ht="18.75" customHeight="1" spans="1:14">
      <c r="A9" s="80"/>
      <c r="B9" s="81"/>
      <c r="C9" s="82"/>
      <c r="D9" s="24"/>
      <c r="E9" s="24"/>
      <c r="F9" s="24"/>
      <c r="G9" s="24"/>
      <c r="H9" s="24"/>
      <c r="I9" s="24"/>
      <c r="J9" s="24"/>
      <c r="K9" s="24"/>
      <c r="L9" s="24"/>
      <c r="M9" s="24"/>
      <c r="N9" s="24"/>
    </row>
    <row r="10" ht="18.75" customHeight="1" spans="1:14">
      <c r="A10" s="80"/>
      <c r="B10" s="81"/>
      <c r="C10" s="82"/>
      <c r="D10" s="24"/>
      <c r="E10" s="24"/>
      <c r="F10" s="24"/>
      <c r="G10" s="24"/>
      <c r="H10" s="24"/>
      <c r="I10" s="24"/>
      <c r="J10" s="24"/>
      <c r="K10" s="24"/>
      <c r="L10" s="24"/>
      <c r="M10" s="24"/>
      <c r="N10" s="24"/>
    </row>
    <row r="11" ht="18.75" customHeight="1" spans="1:14">
      <c r="A11" s="83" t="s">
        <v>100</v>
      </c>
      <c r="B11" s="84"/>
      <c r="C11" s="85"/>
      <c r="D11" s="24"/>
      <c r="E11" s="24"/>
      <c r="F11" s="24"/>
      <c r="G11" s="24"/>
      <c r="H11" s="24"/>
      <c r="I11" s="24"/>
      <c r="J11" s="24"/>
      <c r="K11" s="24"/>
      <c r="L11" s="24"/>
      <c r="M11" s="24"/>
      <c r="N11" s="24"/>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I9"/>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0"/>
      <c r="B2" s="30"/>
      <c r="C2" s="30"/>
      <c r="D2" s="57"/>
      <c r="G2" s="38"/>
      <c r="H2" s="38"/>
      <c r="I2" s="38" t="s">
        <v>391</v>
      </c>
    </row>
    <row r="3" ht="27.75" customHeight="1" spans="1:9">
      <c r="A3" s="58" t="str">
        <f>"2025"&amp;"年县对下转移支付预算表"</f>
        <v>2025年县对下转移支付预算表</v>
      </c>
      <c r="B3" s="7"/>
      <c r="C3" s="7"/>
      <c r="D3" s="7"/>
      <c r="E3" s="7"/>
      <c r="F3" s="7"/>
      <c r="G3" s="51"/>
      <c r="H3" s="51"/>
      <c r="I3" s="7"/>
    </row>
    <row r="4" ht="18.75" customHeight="1" spans="1:9">
      <c r="A4" s="59" t="str">
        <f>"单位名称："&amp;"耿马傣族佤族自治县孟定农场卫生院"</f>
        <v>单位名称：耿马傣族佤族自治县孟定农场卫生院</v>
      </c>
      <c r="B4" s="60"/>
      <c r="C4" s="60"/>
      <c r="D4" s="61"/>
      <c r="E4" s="62"/>
      <c r="G4" s="63"/>
      <c r="H4" s="63"/>
      <c r="I4" s="38" t="s">
        <v>159</v>
      </c>
    </row>
    <row r="5" ht="18.75" customHeight="1" spans="1:9">
      <c r="A5" s="31" t="s">
        <v>392</v>
      </c>
      <c r="B5" s="13" t="s">
        <v>179</v>
      </c>
      <c r="C5" s="14"/>
      <c r="D5" s="14"/>
      <c r="E5" s="13" t="s">
        <v>393</v>
      </c>
      <c r="F5" s="14"/>
      <c r="G5" s="64"/>
      <c r="H5" s="64"/>
      <c r="I5" s="15"/>
    </row>
    <row r="6" ht="18.75" customHeight="1" spans="1:9">
      <c r="A6" s="33"/>
      <c r="B6" s="32" t="s">
        <v>55</v>
      </c>
      <c r="C6" s="12" t="s">
        <v>58</v>
      </c>
      <c r="D6" s="65" t="s">
        <v>394</v>
      </c>
      <c r="E6" s="66" t="s">
        <v>395</v>
      </c>
      <c r="F6" s="66" t="s">
        <v>395</v>
      </c>
      <c r="G6" s="66" t="s">
        <v>395</v>
      </c>
      <c r="H6" s="66" t="s">
        <v>395</v>
      </c>
      <c r="I6" s="66" t="s">
        <v>395</v>
      </c>
    </row>
    <row r="7" ht="18.75" customHeight="1" spans="1:9">
      <c r="A7" s="66">
        <v>1</v>
      </c>
      <c r="B7" s="66">
        <v>2</v>
      </c>
      <c r="C7" s="66">
        <v>3</v>
      </c>
      <c r="D7" s="66">
        <v>4</v>
      </c>
      <c r="E7" s="66">
        <v>5</v>
      </c>
      <c r="F7" s="66">
        <v>6</v>
      </c>
      <c r="G7" s="66">
        <v>7</v>
      </c>
      <c r="H7" s="66">
        <v>8</v>
      </c>
      <c r="I7" s="66">
        <v>9</v>
      </c>
    </row>
    <row r="8" ht="18.75" customHeight="1" spans="1:9">
      <c r="A8" s="34"/>
      <c r="B8" s="24"/>
      <c r="C8" s="24"/>
      <c r="D8" s="24"/>
      <c r="E8" s="24"/>
      <c r="F8" s="24"/>
      <c r="G8" s="24"/>
      <c r="H8" s="24"/>
      <c r="I8" s="24"/>
    </row>
    <row r="9" ht="18.75" customHeight="1" spans="1:9">
      <c r="A9" s="34"/>
      <c r="B9" s="24"/>
      <c r="C9" s="24"/>
      <c r="D9" s="24"/>
      <c r="E9" s="24"/>
      <c r="F9" s="24"/>
      <c r="G9" s="24"/>
      <c r="H9" s="24"/>
      <c r="I9" s="24"/>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8"/>
  <sheetViews>
    <sheetView showZeros="0" workbookViewId="0">
      <pane ySplit="1" topLeftCell="A2" activePane="bottomLeft" state="frozen"/>
      <selection/>
      <selection pane="bottomLeft" activeCell="A1" sqref="A1"/>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38" t="s">
        <v>396</v>
      </c>
    </row>
    <row r="3" ht="36" customHeight="1" spans="1:10">
      <c r="A3" s="6" t="str">
        <f>"2025"&amp;"年县对下转移支付绩效目标表"</f>
        <v>2025年县对下转移支付绩效目标表</v>
      </c>
      <c r="B3" s="7"/>
      <c r="C3" s="7"/>
      <c r="D3" s="7"/>
      <c r="E3" s="7"/>
      <c r="F3" s="51"/>
      <c r="G3" s="7"/>
      <c r="H3" s="51"/>
      <c r="I3" s="51"/>
      <c r="J3" s="7"/>
    </row>
    <row r="4" ht="18.75" customHeight="1" spans="1:8">
      <c r="A4" s="8" t="str">
        <f>"单位名称："&amp;"耿马傣族佤族自治县孟定农场卫生院"</f>
        <v>单位名称：耿马傣族佤族自治县孟定农场卫生院</v>
      </c>
      <c r="B4" s="4"/>
      <c r="C4" s="4"/>
      <c r="D4" s="4"/>
      <c r="E4" s="4"/>
      <c r="F4" s="52"/>
      <c r="G4" s="4"/>
      <c r="H4" s="52"/>
    </row>
    <row r="5" ht="18.75" customHeight="1" spans="1:10">
      <c r="A5" s="46" t="s">
        <v>274</v>
      </c>
      <c r="B5" s="46" t="s">
        <v>275</v>
      </c>
      <c r="C5" s="46" t="s">
        <v>276</v>
      </c>
      <c r="D5" s="46" t="s">
        <v>277</v>
      </c>
      <c r="E5" s="46" t="s">
        <v>278</v>
      </c>
      <c r="F5" s="53" t="s">
        <v>279</v>
      </c>
      <c r="G5" s="46" t="s">
        <v>280</v>
      </c>
      <c r="H5" s="53" t="s">
        <v>281</v>
      </c>
      <c r="I5" s="53" t="s">
        <v>282</v>
      </c>
      <c r="J5" s="46" t="s">
        <v>283</v>
      </c>
    </row>
    <row r="6" ht="18.75" customHeight="1" spans="1:10">
      <c r="A6" s="46">
        <v>1</v>
      </c>
      <c r="B6" s="46">
        <v>2</v>
      </c>
      <c r="C6" s="46">
        <v>3</v>
      </c>
      <c r="D6" s="46">
        <v>4</v>
      </c>
      <c r="E6" s="46">
        <v>5</v>
      </c>
      <c r="F6" s="53">
        <v>6</v>
      </c>
      <c r="G6" s="46">
        <v>7</v>
      </c>
      <c r="H6" s="53">
        <v>8</v>
      </c>
      <c r="I6" s="53">
        <v>9</v>
      </c>
      <c r="J6" s="46">
        <v>10</v>
      </c>
    </row>
    <row r="7" ht="18.75" customHeight="1" spans="1:10">
      <c r="A7" s="22"/>
      <c r="B7" s="47"/>
      <c r="C7" s="47"/>
      <c r="D7" s="47"/>
      <c r="E7" s="54"/>
      <c r="F7" s="55"/>
      <c r="G7" s="54"/>
      <c r="H7" s="55"/>
      <c r="I7" s="55"/>
      <c r="J7" s="54"/>
    </row>
    <row r="8" ht="18.75" customHeight="1" spans="1:10">
      <c r="A8" s="22"/>
      <c r="B8" s="22"/>
      <c r="C8" s="22"/>
      <c r="D8" s="22"/>
      <c r="E8" s="22"/>
      <c r="F8" s="56"/>
      <c r="G8" s="22"/>
      <c r="H8" s="22"/>
      <c r="I8" s="22"/>
      <c r="J8" s="22"/>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6"/>
  <sheetViews>
    <sheetView showZeros="0" workbookViewId="0">
      <pane ySplit="1" topLeftCell="A2" activePane="bottomLeft" state="frozen"/>
      <selection/>
      <selection pane="bottomLeft" activeCell="A1" sqref="A1"/>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39" t="s">
        <v>397</v>
      </c>
    </row>
    <row r="3" ht="34.5" customHeight="1" spans="1:8">
      <c r="A3" s="40" t="str">
        <f>"2025"&amp;"年新增资产配置表"</f>
        <v>2025年新增资产配置表</v>
      </c>
      <c r="B3" s="7"/>
      <c r="C3" s="7"/>
      <c r="D3" s="7"/>
      <c r="E3" s="7"/>
      <c r="F3" s="7"/>
      <c r="G3" s="7"/>
      <c r="H3" s="7"/>
    </row>
    <row r="4" ht="18.75" customHeight="1" spans="1:8">
      <c r="A4" s="41" t="str">
        <f>"单位名称："&amp;"耿马傣族佤族自治县孟定农场卫生院"</f>
        <v>单位名称：耿马傣族佤族自治县孟定农场卫生院</v>
      </c>
      <c r="B4" s="9"/>
      <c r="C4" s="4"/>
      <c r="H4" s="42" t="s">
        <v>159</v>
      </c>
    </row>
    <row r="5" ht="18.75" customHeight="1" spans="1:8">
      <c r="A5" s="12" t="s">
        <v>172</v>
      </c>
      <c r="B5" s="12" t="s">
        <v>398</v>
      </c>
      <c r="C5" s="12" t="s">
        <v>399</v>
      </c>
      <c r="D5" s="12" t="s">
        <v>400</v>
      </c>
      <c r="E5" s="12" t="s">
        <v>401</v>
      </c>
      <c r="F5" s="43" t="s">
        <v>402</v>
      </c>
      <c r="G5" s="44"/>
      <c r="H5" s="45"/>
    </row>
    <row r="6" ht="18.75" customHeight="1" spans="1:8">
      <c r="A6" s="19"/>
      <c r="B6" s="19"/>
      <c r="C6" s="19"/>
      <c r="D6" s="19"/>
      <c r="E6" s="19"/>
      <c r="F6" s="46" t="s">
        <v>365</v>
      </c>
      <c r="G6" s="46" t="s">
        <v>403</v>
      </c>
      <c r="H6" s="46" t="s">
        <v>404</v>
      </c>
    </row>
    <row r="7" ht="18.75" customHeight="1" spans="1:8">
      <c r="A7" s="46">
        <v>1</v>
      </c>
      <c r="B7" s="46">
        <v>2</v>
      </c>
      <c r="C7" s="46">
        <v>3</v>
      </c>
      <c r="D7" s="46">
        <v>4</v>
      </c>
      <c r="E7" s="46">
        <v>5</v>
      </c>
      <c r="F7" s="46">
        <v>6</v>
      </c>
      <c r="G7" s="46">
        <v>7</v>
      </c>
      <c r="H7" s="46">
        <v>8</v>
      </c>
    </row>
    <row r="8" ht="18.75" customHeight="1" spans="1:8">
      <c r="A8" s="47" t="s">
        <v>70</v>
      </c>
      <c r="B8" s="47" t="s">
        <v>405</v>
      </c>
      <c r="C8" s="34" t="s">
        <v>406</v>
      </c>
      <c r="D8" s="34" t="s">
        <v>385</v>
      </c>
      <c r="E8" s="34" t="s">
        <v>407</v>
      </c>
      <c r="F8" s="48">
        <v>8</v>
      </c>
      <c r="G8" s="24">
        <v>5312.5</v>
      </c>
      <c r="H8" s="24">
        <v>42500</v>
      </c>
    </row>
    <row r="9" ht="18.75" customHeight="1" spans="1:8">
      <c r="A9" s="47" t="s">
        <v>70</v>
      </c>
      <c r="B9" s="47" t="s">
        <v>405</v>
      </c>
      <c r="C9" s="34" t="s">
        <v>408</v>
      </c>
      <c r="D9" s="34" t="s">
        <v>375</v>
      </c>
      <c r="E9" s="34" t="s">
        <v>407</v>
      </c>
      <c r="F9" s="48">
        <v>8</v>
      </c>
      <c r="G9" s="24">
        <v>2500</v>
      </c>
      <c r="H9" s="24">
        <v>20000</v>
      </c>
    </row>
    <row r="10" ht="18.75" customHeight="1" spans="1:8">
      <c r="A10" s="47" t="s">
        <v>70</v>
      </c>
      <c r="B10" s="47" t="s">
        <v>405</v>
      </c>
      <c r="C10" s="34" t="s">
        <v>409</v>
      </c>
      <c r="D10" s="34" t="s">
        <v>379</v>
      </c>
      <c r="E10" s="34" t="s">
        <v>407</v>
      </c>
      <c r="F10" s="48">
        <v>4</v>
      </c>
      <c r="G10" s="24">
        <v>2500</v>
      </c>
      <c r="H10" s="24">
        <v>10000</v>
      </c>
    </row>
    <row r="11" ht="18.75" customHeight="1" spans="1:8">
      <c r="A11" s="47" t="s">
        <v>70</v>
      </c>
      <c r="B11" s="47" t="s">
        <v>405</v>
      </c>
      <c r="C11" s="34" t="s">
        <v>410</v>
      </c>
      <c r="D11" s="34" t="s">
        <v>377</v>
      </c>
      <c r="E11" s="34" t="s">
        <v>407</v>
      </c>
      <c r="F11" s="48">
        <v>3</v>
      </c>
      <c r="G11" s="24">
        <v>2500</v>
      </c>
      <c r="H11" s="24">
        <v>7500</v>
      </c>
    </row>
    <row r="12" ht="18.75" customHeight="1" spans="1:8">
      <c r="A12" s="47" t="s">
        <v>70</v>
      </c>
      <c r="B12" s="47" t="s">
        <v>405</v>
      </c>
      <c r="C12" s="34" t="s">
        <v>411</v>
      </c>
      <c r="D12" s="34" t="s">
        <v>412</v>
      </c>
      <c r="E12" s="34" t="s">
        <v>407</v>
      </c>
      <c r="F12" s="48">
        <v>1</v>
      </c>
      <c r="G12" s="24">
        <v>500000</v>
      </c>
      <c r="H12" s="24">
        <v>500000</v>
      </c>
    </row>
    <row r="13" ht="18.75" customHeight="1" spans="1:8">
      <c r="A13" s="47" t="s">
        <v>70</v>
      </c>
      <c r="B13" s="47" t="s">
        <v>405</v>
      </c>
      <c r="C13" s="34" t="s">
        <v>413</v>
      </c>
      <c r="D13" s="34" t="s">
        <v>414</v>
      </c>
      <c r="E13" s="34" t="s">
        <v>407</v>
      </c>
      <c r="F13" s="48">
        <v>1</v>
      </c>
      <c r="G13" s="24">
        <v>360000</v>
      </c>
      <c r="H13" s="24">
        <v>360000</v>
      </c>
    </row>
    <row r="14" ht="18.75" customHeight="1" spans="1:8">
      <c r="A14" s="47" t="s">
        <v>70</v>
      </c>
      <c r="B14" s="47" t="s">
        <v>405</v>
      </c>
      <c r="C14" s="34" t="s">
        <v>415</v>
      </c>
      <c r="D14" s="34" t="s">
        <v>381</v>
      </c>
      <c r="E14" s="34" t="s">
        <v>407</v>
      </c>
      <c r="F14" s="48">
        <v>1</v>
      </c>
      <c r="G14" s="24">
        <v>20000</v>
      </c>
      <c r="H14" s="24">
        <v>20000</v>
      </c>
    </row>
    <row r="15" ht="18.75" customHeight="1" spans="1:8">
      <c r="A15" s="47" t="s">
        <v>70</v>
      </c>
      <c r="B15" s="47" t="s">
        <v>405</v>
      </c>
      <c r="C15" s="34" t="s">
        <v>415</v>
      </c>
      <c r="D15" s="34" t="s">
        <v>381</v>
      </c>
      <c r="E15" s="34" t="s">
        <v>407</v>
      </c>
      <c r="F15" s="48">
        <v>1</v>
      </c>
      <c r="G15" s="24">
        <v>40000</v>
      </c>
      <c r="H15" s="24">
        <v>40000</v>
      </c>
    </row>
    <row r="16" ht="18.75" customHeight="1" spans="1:8">
      <c r="A16" s="26" t="s">
        <v>55</v>
      </c>
      <c r="B16" s="49"/>
      <c r="C16" s="49"/>
      <c r="D16" s="49"/>
      <c r="E16" s="50"/>
      <c r="F16" s="48">
        <v>27</v>
      </c>
      <c r="G16" s="24">
        <v>932812.5</v>
      </c>
      <c r="H16" s="24">
        <v>1000000</v>
      </c>
    </row>
  </sheetData>
  <mergeCells count="9">
    <mergeCell ref="A3:H3"/>
    <mergeCell ref="A4:C4"/>
    <mergeCell ref="F5:H5"/>
    <mergeCell ref="A16:E16"/>
    <mergeCell ref="A5:A6"/>
    <mergeCell ref="B5:B6"/>
    <mergeCell ref="C5:C6"/>
    <mergeCell ref="D5:D6"/>
    <mergeCell ref="E5:E6"/>
  </mergeCells>
  <pageMargins left="0.359027777777778" right="0.1" top="0.259027777777778" bottom="0.259027777777778"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1"/>
  <sheetViews>
    <sheetView showZeros="0" workbookViewId="0">
      <pane ySplit="1" topLeftCell="A2" activePane="bottomLeft" state="frozen"/>
      <selection/>
      <selection pane="bottomLeft" activeCell="D14" sqref="D14"/>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29"/>
      <c r="E2" s="29"/>
      <c r="F2" s="29"/>
      <c r="G2" s="29"/>
      <c r="H2" s="30"/>
      <c r="I2" s="30"/>
      <c r="J2" s="30"/>
      <c r="K2" s="38" t="s">
        <v>416</v>
      </c>
    </row>
    <row r="3" ht="42.75" customHeight="1" spans="1:11">
      <c r="A3" s="6" t="str">
        <f>"2025"&amp;"年中央转移支付补助项目支出预算表"</f>
        <v>2025年中央转移支付补助项目支出预算表</v>
      </c>
      <c r="B3" s="7"/>
      <c r="C3" s="7"/>
      <c r="D3" s="7"/>
      <c r="E3" s="7"/>
      <c r="F3" s="7"/>
      <c r="G3" s="7"/>
      <c r="H3" s="7"/>
      <c r="I3" s="7"/>
      <c r="J3" s="7"/>
      <c r="K3" s="7"/>
    </row>
    <row r="4" ht="18.75" customHeight="1" spans="1:11">
      <c r="A4" s="8" t="str">
        <f>"单位名称："&amp;"耿马傣族佤族自治县孟定农场卫生院"</f>
        <v>单位名称：耿马傣族佤族自治县孟定农场卫生院</v>
      </c>
      <c r="B4" s="9"/>
      <c r="C4" s="9"/>
      <c r="D4" s="9"/>
      <c r="E4" s="9"/>
      <c r="F4" s="9"/>
      <c r="G4" s="9"/>
      <c r="H4" s="10"/>
      <c r="I4" s="10"/>
      <c r="J4" s="10"/>
      <c r="K4" s="5" t="s">
        <v>159</v>
      </c>
    </row>
    <row r="5" ht="18.75" customHeight="1" spans="1:11">
      <c r="A5" s="11" t="s">
        <v>246</v>
      </c>
      <c r="B5" s="11" t="s">
        <v>174</v>
      </c>
      <c r="C5" s="11" t="s">
        <v>247</v>
      </c>
      <c r="D5" s="12" t="s">
        <v>175</v>
      </c>
      <c r="E5" s="12" t="s">
        <v>176</v>
      </c>
      <c r="F5" s="12" t="s">
        <v>248</v>
      </c>
      <c r="G5" s="12" t="s">
        <v>249</v>
      </c>
      <c r="H5" s="31" t="s">
        <v>55</v>
      </c>
      <c r="I5" s="13" t="s">
        <v>417</v>
      </c>
      <c r="J5" s="14"/>
      <c r="K5" s="15"/>
    </row>
    <row r="6" ht="18.75" customHeight="1" spans="1:11">
      <c r="A6" s="16"/>
      <c r="B6" s="16"/>
      <c r="C6" s="16"/>
      <c r="D6" s="17"/>
      <c r="E6" s="17"/>
      <c r="F6" s="17"/>
      <c r="G6" s="17"/>
      <c r="H6" s="32"/>
      <c r="I6" s="12" t="s">
        <v>58</v>
      </c>
      <c r="J6" s="12" t="s">
        <v>59</v>
      </c>
      <c r="K6" s="12" t="s">
        <v>60</v>
      </c>
    </row>
    <row r="7" ht="18.75" customHeight="1" spans="1:11">
      <c r="A7" s="18"/>
      <c r="B7" s="18"/>
      <c r="C7" s="18"/>
      <c r="D7" s="19"/>
      <c r="E7" s="19"/>
      <c r="F7" s="19"/>
      <c r="G7" s="19"/>
      <c r="H7" s="33"/>
      <c r="I7" s="19" t="s">
        <v>57</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4"/>
      <c r="B9" s="22"/>
      <c r="C9" s="34"/>
      <c r="D9" s="34"/>
      <c r="E9" s="34"/>
      <c r="F9" s="34"/>
      <c r="G9" s="34"/>
      <c r="H9" s="24"/>
      <c r="I9" s="24"/>
      <c r="J9" s="24"/>
      <c r="K9" s="24"/>
    </row>
    <row r="10" ht="18.75" customHeight="1" spans="1:11">
      <c r="A10" s="22"/>
      <c r="B10" s="22"/>
      <c r="C10" s="22"/>
      <c r="D10" s="22"/>
      <c r="E10" s="22"/>
      <c r="F10" s="22"/>
      <c r="G10" s="22"/>
      <c r="H10" s="24"/>
      <c r="I10" s="24"/>
      <c r="J10" s="24"/>
      <c r="K10" s="24"/>
    </row>
    <row r="11" ht="18.75" customHeight="1" spans="1:11">
      <c r="A11" s="35" t="s">
        <v>100</v>
      </c>
      <c r="B11" s="36"/>
      <c r="C11" s="36"/>
      <c r="D11" s="36"/>
      <c r="E11" s="36"/>
      <c r="F11" s="36"/>
      <c r="G11" s="37"/>
      <c r="H11" s="24"/>
      <c r="I11" s="24"/>
      <c r="J11" s="24"/>
      <c r="K11" s="24"/>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88888888888889" right="0.388888888888889" top="0.579166666666667" bottom="0.579166666666667"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2"/>
  <sheetViews>
    <sheetView showZeros="0" tabSelected="1" workbookViewId="0">
      <pane ySplit="1" topLeftCell="A2" activePane="bottomLeft" state="frozen"/>
      <selection/>
      <selection pane="bottomLeft"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418</v>
      </c>
    </row>
    <row r="3" ht="36.75" customHeight="1" spans="1:7">
      <c r="A3" s="6" t="str">
        <f>"2025"&amp;"年部门项目中期规划预算表"</f>
        <v>2025年部门项目中期规划预算表</v>
      </c>
      <c r="B3" s="7"/>
      <c r="C3" s="7"/>
      <c r="D3" s="7"/>
      <c r="E3" s="7"/>
      <c r="F3" s="7"/>
      <c r="G3" s="7"/>
    </row>
    <row r="4" ht="18.75" customHeight="1" spans="1:7">
      <c r="A4" s="8" t="str">
        <f>"单位名称："&amp;"耿马傣族佤族自治县孟定农场卫生院"</f>
        <v>单位名称：耿马傣族佤族自治县孟定农场卫生院</v>
      </c>
      <c r="B4" s="9"/>
      <c r="C4" s="9"/>
      <c r="D4" s="9"/>
      <c r="E4" s="10"/>
      <c r="F4" s="10"/>
      <c r="G4" s="5" t="s">
        <v>159</v>
      </c>
    </row>
    <row r="5" ht="18.75" customHeight="1" spans="1:7">
      <c r="A5" s="11" t="s">
        <v>247</v>
      </c>
      <c r="B5" s="11" t="s">
        <v>246</v>
      </c>
      <c r="C5" s="11" t="s">
        <v>174</v>
      </c>
      <c r="D5" s="12" t="s">
        <v>419</v>
      </c>
      <c r="E5" s="13" t="s">
        <v>58</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57</v>
      </c>
      <c r="F7" s="18"/>
      <c r="G7" s="19"/>
    </row>
    <row r="8" ht="18.75" customHeight="1" spans="1:7">
      <c r="A8" s="20">
        <v>1</v>
      </c>
      <c r="B8" s="20">
        <v>2</v>
      </c>
      <c r="C8" s="20">
        <v>3</v>
      </c>
      <c r="D8" s="20">
        <v>4</v>
      </c>
      <c r="E8" s="20">
        <v>5</v>
      </c>
      <c r="F8" s="20">
        <v>6</v>
      </c>
      <c r="G8" s="21">
        <v>7</v>
      </c>
    </row>
    <row r="9" ht="18.75" customHeight="1" spans="1:7">
      <c r="A9" s="22" t="s">
        <v>70</v>
      </c>
      <c r="B9" s="23"/>
      <c r="C9" s="23"/>
      <c r="D9" s="22"/>
      <c r="E9" s="24">
        <v>29100</v>
      </c>
      <c r="F9" s="24"/>
      <c r="G9" s="24"/>
    </row>
    <row r="10" ht="27" customHeight="1" spans="1:7">
      <c r="A10" s="22"/>
      <c r="B10" s="22" t="s">
        <v>420</v>
      </c>
      <c r="C10" s="22" t="s">
        <v>257</v>
      </c>
      <c r="D10" s="22" t="s">
        <v>421</v>
      </c>
      <c r="E10" s="24">
        <v>500</v>
      </c>
      <c r="F10" s="24"/>
      <c r="G10" s="24"/>
    </row>
    <row r="11" ht="18.75" customHeight="1" spans="1:7">
      <c r="A11" s="25"/>
      <c r="B11" s="22" t="s">
        <v>420</v>
      </c>
      <c r="C11" s="22" t="s">
        <v>252</v>
      </c>
      <c r="D11" s="22" t="s">
        <v>421</v>
      </c>
      <c r="E11" s="24">
        <v>28600</v>
      </c>
      <c r="F11" s="24"/>
      <c r="G11" s="24"/>
    </row>
    <row r="12" ht="18.75" customHeight="1" spans="1:7">
      <c r="A12" s="26" t="s">
        <v>55</v>
      </c>
      <c r="B12" s="27" t="s">
        <v>422</v>
      </c>
      <c r="C12" s="27"/>
      <c r="D12" s="28"/>
      <c r="E12" s="24">
        <v>29100</v>
      </c>
      <c r="F12" s="24"/>
      <c r="G12" s="24"/>
    </row>
  </sheetData>
  <mergeCells count="11">
    <mergeCell ref="A3:G3"/>
    <mergeCell ref="A4:D4"/>
    <mergeCell ref="E5:G5"/>
    <mergeCell ref="A12:D12"/>
    <mergeCell ref="A5:A7"/>
    <mergeCell ref="B5:B7"/>
    <mergeCell ref="C5:C7"/>
    <mergeCell ref="D5:D7"/>
    <mergeCell ref="E6:E7"/>
    <mergeCell ref="F6:F7"/>
    <mergeCell ref="G6:G7"/>
  </mergeCells>
  <printOptions horizontalCentered="1"/>
  <pageMargins left="0.388888888888889" right="0.388888888888889" top="0.579166666666667" bottom="0.579166666666667"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2025-02-10T08:56:00Z</dcterms:created>
  <dcterms:modified xsi:type="dcterms:W3CDTF">2025-02-11T10:27:34Z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2052-10.1.0.5850</vt:lpwstr>
  </property>
</Properties>
</file>